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8CFDA027-B528-471E-9471-300756FB2A18}" xr6:coauthVersionLast="45" xr6:coauthVersionMax="45" xr10:uidLastSave="{00000000-0000-0000-0000-000000000000}"/>
  <bookViews>
    <workbookView xWindow="324" yWindow="384" windowWidth="22716" windowHeight="12060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economy!$BG$1:$BG$2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economy!$BH$1</definedName>
    <definedName name="solver_lhs10" localSheetId="2" hidden="1">economy!$BG$2</definedName>
    <definedName name="solver_lhs11" localSheetId="2" hidden="1">economy!$BH$1</definedName>
    <definedName name="solver_lhs12" localSheetId="2" hidden="1">economy!$BH$2</definedName>
    <definedName name="solver_lhs13" localSheetId="2" hidden="1">economy!$BG$1</definedName>
    <definedName name="solver_lhs2" localSheetId="2" hidden="1">economy!$BH$2</definedName>
    <definedName name="solver_lhs3" localSheetId="2" hidden="1">economy!$BH$2</definedName>
    <definedName name="solver_lhs4" localSheetId="2" hidden="1">economy!$BH$1</definedName>
    <definedName name="solver_lhs5" localSheetId="2" hidden="1">economy!$BH$1</definedName>
    <definedName name="solver_lhs6" localSheetId="2" hidden="1">economy!$BH$1</definedName>
    <definedName name="solver_lhs7" localSheetId="2" hidden="1">economy!$BG$1</definedName>
    <definedName name="solver_lhs8" localSheetId="2" hidden="1">economy!$BH$1</definedName>
    <definedName name="solver_lhs9" localSheetId="2" hidden="1">economy!$BG$2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2" hidden="1">0</definedName>
    <definedName name="solver_rhs10" localSheetId="2" hidden="1">0.99</definedName>
    <definedName name="solver_rhs11" localSheetId="2" hidden="1">0</definedName>
    <definedName name="solver_rhs12" localSheetId="2" hidden="1">0.99</definedName>
    <definedName name="solver_rhs13" localSheetId="2" hidden="1">0.99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0.99</definedName>
    <definedName name="solver_rhs6" localSheetId="2" hidden="1">0.99</definedName>
    <definedName name="solver_rhs7" localSheetId="2" hidden="1">0.99</definedName>
    <definedName name="solver_rhs8" localSheetId="2" hidden="1">0.99</definedName>
    <definedName name="solver_rhs9" localSheetId="2" hidden="1">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61" i="13" l="1"/>
  <c r="BD60" i="13"/>
  <c r="BD59" i="13"/>
  <c r="BD58" i="13"/>
  <c r="BD57" i="13"/>
  <c r="BD56" i="13"/>
  <c r="BD55" i="13"/>
  <c r="BD54" i="13"/>
  <c r="BD53" i="13"/>
  <c r="BD52" i="13"/>
  <c r="BD51" i="13"/>
  <c r="BD50" i="13"/>
  <c r="BD49" i="13"/>
  <c r="BD48" i="13"/>
  <c r="BD47" i="13"/>
  <c r="BD46" i="13"/>
  <c r="BD45" i="13"/>
  <c r="BD44" i="13"/>
  <c r="BD43" i="13"/>
  <c r="BD42" i="13"/>
  <c r="BD41" i="13"/>
  <c r="BD40" i="13"/>
  <c r="BD39" i="13"/>
  <c r="BD38" i="13"/>
  <c r="BD37" i="13"/>
  <c r="BD36" i="13"/>
  <c r="BD35" i="13"/>
  <c r="BD34" i="13"/>
  <c r="BD33" i="13"/>
  <c r="BD32" i="13"/>
  <c r="BD31" i="13"/>
  <c r="BD30" i="13"/>
  <c r="BD29" i="13"/>
  <c r="BD28" i="13"/>
  <c r="BD27" i="13"/>
  <c r="BD26" i="13"/>
  <c r="BD25" i="13"/>
  <c r="BD24" i="13"/>
  <c r="BD23" i="13"/>
  <c r="BD22" i="13"/>
  <c r="BD21" i="13"/>
  <c r="BD20" i="13"/>
  <c r="BD19" i="13"/>
  <c r="BD18" i="13"/>
  <c r="BD17" i="13"/>
  <c r="BD16" i="13"/>
  <c r="BD15" i="13"/>
  <c r="BD14" i="13"/>
  <c r="BD13" i="13"/>
  <c r="BD12" i="13"/>
  <c r="BD11" i="13"/>
  <c r="BD10" i="13"/>
  <c r="BD9" i="13"/>
  <c r="BD8" i="13"/>
  <c r="BD7" i="13"/>
  <c r="BD6" i="13"/>
  <c r="C4" i="12" l="1"/>
  <c r="BT62" i="13"/>
  <c r="BT63" i="13" s="1"/>
  <c r="BT64" i="13" s="1"/>
  <c r="BT65" i="13" s="1"/>
  <c r="BT66" i="13" s="1"/>
  <c r="BT67" i="13" s="1"/>
  <c r="BT68" i="13" s="1"/>
  <c r="BT69" i="13" s="1"/>
  <c r="BT70" i="13" s="1"/>
  <c r="BT71" i="13" s="1"/>
  <c r="BT72" i="13" s="1"/>
  <c r="BT73" i="13" s="1"/>
  <c r="BT74" i="13" s="1"/>
  <c r="BT75" i="13" s="1"/>
  <c r="BT76" i="13" s="1"/>
  <c r="BT77" i="13" s="1"/>
  <c r="BT78" i="13" s="1"/>
  <c r="BT79" i="13" s="1"/>
  <c r="BT80" i="13" s="1"/>
  <c r="BT81" i="13" s="1"/>
  <c r="BT82" i="13" s="1"/>
  <c r="BT83" i="13" s="1"/>
  <c r="BT84" i="13" s="1"/>
  <c r="BT85" i="13" s="1"/>
  <c r="BT86" i="13" s="1"/>
  <c r="BT87" i="13" s="1"/>
  <c r="BT88" i="13" s="1"/>
  <c r="BT89" i="13" s="1"/>
  <c r="BT90" i="13" s="1"/>
  <c r="BT91" i="13" s="1"/>
  <c r="BT92" i="13" s="1"/>
  <c r="BT93" i="13" s="1"/>
  <c r="BT94" i="13" s="1"/>
  <c r="BT95" i="13" s="1"/>
  <c r="BT96" i="13" s="1"/>
  <c r="BT97" i="13" s="1"/>
  <c r="BT98" i="13" s="1"/>
  <c r="BT99" i="13" s="1"/>
  <c r="BT100" i="13" s="1"/>
  <c r="BT101" i="13" s="1"/>
  <c r="BT102" i="13" s="1"/>
  <c r="BT103" i="13" s="1"/>
  <c r="BT104" i="13" s="1"/>
  <c r="BT105" i="13" s="1"/>
  <c r="BT106" i="13" s="1"/>
  <c r="BT107" i="13" s="1"/>
  <c r="BT108" i="13" s="1"/>
  <c r="BT109" i="13" s="1"/>
  <c r="BT110" i="13" s="1"/>
  <c r="BT111" i="13" s="1"/>
  <c r="BT112" i="13" s="1"/>
  <c r="BT113" i="13" s="1"/>
  <c r="BT114" i="13" s="1"/>
  <c r="BT115" i="13" s="1"/>
  <c r="BT116" i="13" s="1"/>
  <c r="BT117" i="13" s="1"/>
  <c r="BT118" i="13" s="1"/>
  <c r="BT119" i="13" s="1"/>
  <c r="BT120" i="13" s="1"/>
  <c r="BT121" i="13" s="1"/>
  <c r="BT122" i="13" s="1"/>
  <c r="BT123" i="13" s="1"/>
  <c r="BT124" i="13" s="1"/>
  <c r="BT125" i="13" s="1"/>
  <c r="BT126" i="13" s="1"/>
  <c r="BT127" i="13" s="1"/>
  <c r="BT128" i="13" s="1"/>
  <c r="BT129" i="13" s="1"/>
  <c r="BT130" i="13" s="1"/>
  <c r="BT131" i="13" s="1"/>
  <c r="BT132" i="13" s="1"/>
  <c r="BT133" i="13" s="1"/>
  <c r="BT134" i="13" s="1"/>
  <c r="BT135" i="13" s="1"/>
  <c r="BT136" i="13" s="1"/>
  <c r="BT137" i="13" s="1"/>
  <c r="BT138" i="13" s="1"/>
  <c r="BT139" i="13" s="1"/>
  <c r="BT140" i="13" s="1"/>
  <c r="BT141" i="13" s="1"/>
  <c r="BT142" i="13" s="1"/>
  <c r="BT143" i="13" s="1"/>
  <c r="BT144" i="13" s="1"/>
  <c r="BT145" i="13" s="1"/>
  <c r="BT146" i="13" s="1"/>
  <c r="BT147" i="13" s="1"/>
  <c r="BT148" i="13" s="1"/>
  <c r="BT149" i="13" s="1"/>
  <c r="BT150" i="13" s="1"/>
  <c r="BT151" i="13" s="1"/>
  <c r="BT152" i="13" s="1"/>
  <c r="BT153" i="13" s="1"/>
  <c r="BT154" i="13" s="1"/>
  <c r="BT155" i="13" s="1"/>
  <c r="BT156" i="13" s="1"/>
  <c r="BT157" i="13" s="1"/>
  <c r="BT158" i="13" s="1"/>
  <c r="BT159" i="13" s="1"/>
  <c r="BT160" i="13" s="1"/>
  <c r="BT161" i="13" s="1"/>
  <c r="BT162" i="13" s="1"/>
  <c r="BT163" i="13" s="1"/>
  <c r="BT164" i="13" s="1"/>
  <c r="BT165" i="13" s="1"/>
  <c r="BT166" i="13" s="1"/>
  <c r="BT167" i="13" s="1"/>
  <c r="BT168" i="13" s="1"/>
  <c r="BT169" i="13" s="1"/>
  <c r="BT170" i="13" s="1"/>
  <c r="BT171" i="13" s="1"/>
  <c r="BT172" i="13" s="1"/>
  <c r="BT173" i="13" s="1"/>
  <c r="BT174" i="13" s="1"/>
  <c r="BT175" i="13" s="1"/>
  <c r="BT176" i="13" s="1"/>
  <c r="BT177" i="13" s="1"/>
  <c r="BT178" i="13" s="1"/>
  <c r="BT179" i="13" s="1"/>
  <c r="BT180" i="13" s="1"/>
  <c r="BT181" i="13" s="1"/>
  <c r="BT182" i="13" s="1"/>
  <c r="BT183" i="13" s="1"/>
  <c r="BT184" i="13" s="1"/>
  <c r="BT185" i="13" s="1"/>
  <c r="BT186" i="13" s="1"/>
  <c r="BT187" i="13" s="1"/>
  <c r="BT188" i="13" s="1"/>
  <c r="BT189" i="13" s="1"/>
  <c r="BT190" i="13" s="1"/>
  <c r="BT191" i="13" s="1"/>
  <c r="BT192" i="13" s="1"/>
  <c r="BT193" i="13" s="1"/>
  <c r="BT194" i="13" s="1"/>
  <c r="BT195" i="13" s="1"/>
  <c r="BT196" i="13" s="1"/>
  <c r="BT197" i="13" s="1"/>
  <c r="BT198" i="13" s="1"/>
  <c r="BT199" i="13" s="1"/>
  <c r="BT200" i="13" s="1"/>
  <c r="BT201" i="13" s="1"/>
  <c r="BT202" i="13" s="1"/>
  <c r="BT203" i="13" s="1"/>
  <c r="BT204" i="13" s="1"/>
  <c r="BT205" i="13" s="1"/>
  <c r="BT206" i="13" s="1"/>
  <c r="BT207" i="13" s="1"/>
  <c r="BT208" i="13" s="1"/>
  <c r="BT209" i="13" s="1"/>
  <c r="BT210" i="13" s="1"/>
  <c r="BT211" i="13" s="1"/>
  <c r="BT212" i="13" s="1"/>
  <c r="BT213" i="13" s="1"/>
  <c r="BT214" i="13" s="1"/>
  <c r="BT215" i="13" s="1"/>
  <c r="BT216" i="13" s="1"/>
  <c r="BT217" i="13" s="1"/>
  <c r="BT218" i="13" s="1"/>
  <c r="BT219" i="13" s="1"/>
  <c r="BT220" i="13" s="1"/>
  <c r="BT221" i="13" s="1"/>
  <c r="BT222" i="13" s="1"/>
  <c r="BT223" i="13" s="1"/>
  <c r="BT224" i="13" s="1"/>
  <c r="BT225" i="13" s="1"/>
  <c r="BT226" i="13" s="1"/>
  <c r="BT227" i="13" s="1"/>
  <c r="BT228" i="13" s="1"/>
  <c r="BT229" i="13" s="1"/>
  <c r="BT230" i="13" s="1"/>
  <c r="BT231" i="13" s="1"/>
  <c r="BT232" i="13" s="1"/>
  <c r="BT233" i="13" s="1"/>
  <c r="BT234" i="13" s="1"/>
  <c r="BT235" i="13" s="1"/>
  <c r="BT236" i="13" s="1"/>
  <c r="BT237" i="13" s="1"/>
  <c r="BT238" i="13" s="1"/>
  <c r="BT239" i="13" s="1"/>
  <c r="BT240" i="13" s="1"/>
  <c r="BT241" i="13" s="1"/>
  <c r="BT242" i="13" s="1"/>
  <c r="BT243" i="13" s="1"/>
  <c r="BT244" i="13" s="1"/>
  <c r="BT245" i="13" s="1"/>
  <c r="BT246" i="13" s="1"/>
  <c r="BT247" i="13" s="1"/>
  <c r="BT248" i="13" s="1"/>
  <c r="BT249" i="13" s="1"/>
  <c r="BT250" i="13" s="1"/>
  <c r="BT251" i="13" s="1"/>
  <c r="BT252" i="13" s="1"/>
  <c r="BT253" i="13" s="1"/>
  <c r="BT254" i="13" s="1"/>
  <c r="BT255" i="13" s="1"/>
  <c r="BT256" i="13" s="1"/>
  <c r="BT257" i="13" s="1"/>
  <c r="BT258" i="13" s="1"/>
  <c r="BT259" i="13" s="1"/>
  <c r="BT260" i="13" s="1"/>
  <c r="BT261" i="13" s="1"/>
  <c r="BT262" i="13" s="1"/>
  <c r="BT263" i="13" s="1"/>
  <c r="BT264" i="13" s="1"/>
  <c r="BT265" i="13" s="1"/>
  <c r="BT266" i="13" s="1"/>
  <c r="BT267" i="13" s="1"/>
  <c r="BT268" i="13" s="1"/>
  <c r="BT269" i="13" s="1"/>
  <c r="BT270" i="13" s="1"/>
  <c r="BT271" i="13" s="1"/>
  <c r="BT272" i="13" s="1"/>
  <c r="BT273" i="13" s="1"/>
  <c r="BT274" i="13" s="1"/>
  <c r="BT275" i="13" s="1"/>
  <c r="BT276" i="13" s="1"/>
  <c r="BT277" i="13" s="1"/>
  <c r="BT278" i="13" s="1"/>
  <c r="BT279" i="13" s="1"/>
  <c r="BT280" i="13" s="1"/>
  <c r="BT281" i="13" s="1"/>
  <c r="BT282" i="13" s="1"/>
  <c r="BT283" i="13" s="1"/>
  <c r="BT284" i="13" s="1"/>
  <c r="BT285" i="13" s="1"/>
  <c r="BT286" i="13" s="1"/>
  <c r="BT287" i="13" s="1"/>
  <c r="BT288" i="13" s="1"/>
  <c r="BT289" i="13" s="1"/>
  <c r="BT290" i="13" s="1"/>
  <c r="BT291" i="13" s="1"/>
  <c r="BT292" i="13" s="1"/>
  <c r="BT293" i="13" s="1"/>
  <c r="BT294" i="13" s="1"/>
  <c r="BT295" i="13" s="1"/>
  <c r="BT296" i="13" s="1"/>
  <c r="BT297" i="13" s="1"/>
  <c r="BT298" i="13" s="1"/>
  <c r="BT299" i="13" s="1"/>
  <c r="BT300" i="13" s="1"/>
  <c r="BT301" i="13" s="1"/>
  <c r="BT302" i="13" s="1"/>
  <c r="BT303" i="13" s="1"/>
  <c r="BT304" i="13" s="1"/>
  <c r="BT305" i="13" s="1"/>
  <c r="BT306" i="13" s="1"/>
  <c r="BT307" i="13" s="1"/>
  <c r="BT308" i="13" s="1"/>
  <c r="BT309" i="13" s="1"/>
  <c r="BT310" i="13" s="1"/>
  <c r="BT311" i="13" s="1"/>
  <c r="BT312" i="13" s="1"/>
  <c r="BT313" i="13" s="1"/>
  <c r="BT314" i="13" s="1"/>
  <c r="BT315" i="13" s="1"/>
  <c r="BT316" i="13" s="1"/>
  <c r="BT317" i="13" s="1"/>
  <c r="BT318" i="13" s="1"/>
  <c r="BT319" i="13" s="1"/>
  <c r="BT320" i="13" s="1"/>
  <c r="BT321" i="13" s="1"/>
  <c r="BT322" i="13" s="1"/>
  <c r="BT323" i="13" s="1"/>
  <c r="BT324" i="13" s="1"/>
  <c r="BT325" i="13" s="1"/>
  <c r="BT326" i="13" s="1"/>
  <c r="BT327" i="13" s="1"/>
  <c r="BT328" i="13" s="1"/>
  <c r="BT329" i="13" s="1"/>
  <c r="BT330" i="13" s="1"/>
  <c r="BT331" i="13" s="1"/>
  <c r="BT332" i="13" s="1"/>
  <c r="BT333" i="13" s="1"/>
  <c r="BT334" i="13" s="1"/>
  <c r="BT335" i="13" s="1"/>
  <c r="BT336" i="13" s="1"/>
  <c r="BT337" i="13" s="1"/>
  <c r="BT338" i="13" s="1"/>
  <c r="BT339" i="13" s="1"/>
  <c r="BT340" i="13" s="1"/>
  <c r="BT341" i="13" s="1"/>
  <c r="BT342" i="13" s="1"/>
  <c r="BT343" i="13" s="1"/>
  <c r="BT344" i="13" s="1"/>
  <c r="BT345" i="13" s="1"/>
  <c r="BT346" i="13" s="1"/>
  <c r="BG71" i="13" l="1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1" i="13"/>
  <c r="BG62" i="13" s="1"/>
  <c r="BG63" i="13" s="1"/>
  <c r="BG64" i="13" s="1"/>
  <c r="BG65" i="13" s="1"/>
  <c r="BG66" i="13" s="1"/>
  <c r="BG67" i="13" s="1"/>
  <c r="BG68" i="13" s="1"/>
  <c r="BG69" i="13" s="1"/>
  <c r="BG70" i="13" s="1"/>
  <c r="BF61" i="13"/>
  <c r="BF62" i="13" s="1"/>
  <c r="BF63" i="13" s="1"/>
  <c r="BF64" i="13" s="1"/>
  <c r="BF65" i="13" s="1"/>
  <c r="BF66" i="13" s="1"/>
  <c r="BF67" i="13" s="1"/>
  <c r="BF68" i="13" s="1"/>
  <c r="BF69" i="13" s="1"/>
  <c r="BF70" i="13" s="1"/>
  <c r="BE61" i="13"/>
  <c r="BE62" i="13" s="1"/>
  <c r="BE63" i="13" s="1"/>
  <c r="BE64" i="13" s="1"/>
  <c r="BE65" i="13" s="1"/>
  <c r="BE66" i="13" s="1"/>
  <c r="BE67" i="13" s="1"/>
  <c r="BE68" i="13" s="1"/>
  <c r="BE69" i="13" s="1"/>
  <c r="BE70" i="13" s="1"/>
  <c r="I4" i="12"/>
  <c r="M4" i="12" s="1"/>
  <c r="BZ5" i="13"/>
  <c r="BY5" i="13"/>
  <c r="BX5" i="13"/>
  <c r="BZ4" i="13"/>
  <c r="BY4" i="13"/>
  <c r="BX4" i="13"/>
  <c r="BZ3" i="13"/>
  <c r="BY3" i="13"/>
  <c r="BX3" i="13"/>
  <c r="M5" i="12"/>
  <c r="N3" i="12"/>
  <c r="M3" i="12"/>
  <c r="L3" i="12"/>
  <c r="G3" i="12"/>
  <c r="K3" i="12" s="1"/>
  <c r="N7" i="12"/>
  <c r="S5" i="7"/>
  <c r="S6" i="7" s="1"/>
  <c r="R4" i="7"/>
  <c r="Q4" i="7"/>
  <c r="P4" i="7"/>
  <c r="O4" i="7"/>
  <c r="N4" i="7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R56" i="13" l="1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I61" i="13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AU6" i="13" s="1"/>
  <c r="AI7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N7" i="7"/>
  <c r="S4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BP6" i="13"/>
  <c r="BO6" i="13"/>
  <c r="AX6" i="13"/>
  <c r="BA6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AK7" i="13"/>
  <c r="AT7" i="13" s="1"/>
  <c r="BL6" i="13"/>
  <c r="BN6" i="13"/>
  <c r="AQ7" i="13"/>
  <c r="AP7" i="13"/>
  <c r="V5" i="13"/>
  <c r="U5" i="13"/>
  <c r="T5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N8" i="7" l="1"/>
  <c r="S7" i="7"/>
  <c r="AY6" i="13"/>
  <c r="BB6" i="13" s="1"/>
  <c r="BP7" i="13"/>
  <c r="BQ7" i="13"/>
  <c r="AW7" i="13"/>
  <c r="AK8" i="13" s="1"/>
  <c r="AT8" i="13" s="1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AP9" i="13"/>
  <c r="Y56" i="13"/>
  <c r="V56" i="13" s="1"/>
  <c r="Y57" i="13"/>
  <c r="X57" i="13"/>
  <c r="X56" i="13"/>
  <c r="U56" i="13" s="1"/>
  <c r="AN10" i="13"/>
  <c r="AQ10" i="13" s="1"/>
  <c r="G8" i="7"/>
  <c r="L7" i="7"/>
  <c r="AS9" i="13" l="1"/>
  <c r="N9" i="7"/>
  <c r="S8" i="7"/>
  <c r="AY7" i="13"/>
  <c r="BB7" i="13" s="1"/>
  <c r="BP8" i="13"/>
  <c r="AY8" i="13"/>
  <c r="BB8" i="13" s="1"/>
  <c r="T58" i="13"/>
  <c r="T59" i="13" s="1"/>
  <c r="T60" i="13" s="1"/>
  <c r="T61" i="13" s="1"/>
  <c r="BP9" i="13"/>
  <c r="AW8" i="13"/>
  <c r="AK9" i="13" s="1"/>
  <c r="AT9" i="13" s="1"/>
  <c r="AW9" i="13" s="1"/>
  <c r="AK10" i="13" s="1"/>
  <c r="BQ8" i="13"/>
  <c r="AZ7" i="13"/>
  <c r="BC7" i="13" s="1"/>
  <c r="BM9" i="13"/>
  <c r="AV9" i="13"/>
  <c r="AJ10" i="13" s="1"/>
  <c r="AS10" i="13" s="1"/>
  <c r="BN8" i="13"/>
  <c r="BM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N10" i="7" l="1"/>
  <c r="S9" i="7"/>
  <c r="AM12" i="13"/>
  <c r="AP12" i="13" s="1"/>
  <c r="BP10" i="13"/>
  <c r="BQ9" i="13"/>
  <c r="AZ9" i="13"/>
  <c r="BC9" i="13" s="1"/>
  <c r="BN9" i="13"/>
  <c r="AZ8" i="13"/>
  <c r="BC8" i="13" s="1"/>
  <c r="AY9" i="13"/>
  <c r="BB9" i="13" s="1"/>
  <c r="AT10" i="13"/>
  <c r="BM10" i="13"/>
  <c r="AV10" i="13"/>
  <c r="AJ11" i="13" s="1"/>
  <c r="AS11" i="13" s="1"/>
  <c r="V63" i="13"/>
  <c r="U62" i="13"/>
  <c r="T62" i="13"/>
  <c r="AN12" i="13"/>
  <c r="AQ12" i="13" s="1"/>
  <c r="G10" i="7"/>
  <c r="L9" i="7"/>
  <c r="N11" i="7" l="1"/>
  <c r="S10" i="7"/>
  <c r="AM13" i="13"/>
  <c r="AP13" i="13" s="1"/>
  <c r="BQ10" i="13"/>
  <c r="BP11" i="13"/>
  <c r="AY10" i="13"/>
  <c r="BB10" i="13" s="1"/>
  <c r="BN10" i="13"/>
  <c r="AW10" i="13"/>
  <c r="AK11" i="13" s="1"/>
  <c r="AT11" i="13" s="1"/>
  <c r="BM11" i="13"/>
  <c r="AV11" i="13"/>
  <c r="AJ12" i="13" s="1"/>
  <c r="AS12" i="13" s="1"/>
  <c r="V64" i="13"/>
  <c r="T63" i="13"/>
  <c r="U63" i="13"/>
  <c r="AN13" i="13"/>
  <c r="AQ13" i="13" s="1"/>
  <c r="L10" i="7"/>
  <c r="G11" i="7"/>
  <c r="N12" i="7" l="1"/>
  <c r="S11" i="7"/>
  <c r="AM14" i="13"/>
  <c r="AP14" i="13" s="1"/>
  <c r="AZ10" i="13"/>
  <c r="BC10" i="13" s="1"/>
  <c r="BQ11" i="13"/>
  <c r="BP12" i="13"/>
  <c r="AY11" i="13"/>
  <c r="BB11" i="13" s="1"/>
  <c r="BN11" i="13"/>
  <c r="AW11" i="13"/>
  <c r="AK12" i="13" s="1"/>
  <c r="AT12" i="13" s="1"/>
  <c r="BM12" i="13"/>
  <c r="AV12" i="13"/>
  <c r="AJ13" i="13" s="1"/>
  <c r="AS13" i="13" s="1"/>
  <c r="U64" i="13"/>
  <c r="V65" i="13"/>
  <c r="T64" i="13"/>
  <c r="AN14" i="13"/>
  <c r="AQ14" i="13" s="1"/>
  <c r="L11" i="7"/>
  <c r="G12" i="7"/>
  <c r="N13" i="7" l="1"/>
  <c r="S12" i="7"/>
  <c r="AZ11" i="13"/>
  <c r="BC11" i="13" s="1"/>
  <c r="AM15" i="13"/>
  <c r="AP15" i="13" s="1"/>
  <c r="BQ12" i="13"/>
  <c r="AV13" i="13"/>
  <c r="AJ14" i="13" s="1"/>
  <c r="AS14" i="13" s="1"/>
  <c r="BM14" i="13" s="1"/>
  <c r="BP13" i="13"/>
  <c r="AY12" i="13"/>
  <c r="BB12" i="13" s="1"/>
  <c r="BN12" i="13"/>
  <c r="AW12" i="13"/>
  <c r="AK13" i="13" s="1"/>
  <c r="AT13" i="13" s="1"/>
  <c r="BM13" i="13"/>
  <c r="T65" i="13"/>
  <c r="U65" i="13"/>
  <c r="V66" i="13"/>
  <c r="AN15" i="13"/>
  <c r="AQ15" i="13" s="1"/>
  <c r="L12" i="7"/>
  <c r="G13" i="7"/>
  <c r="N14" i="7" l="1"/>
  <c r="S13" i="7"/>
  <c r="AV14" i="13"/>
  <c r="AJ15" i="13" s="1"/>
  <c r="AS15" i="13" s="1"/>
  <c r="BP15" i="13" s="1"/>
  <c r="AM16" i="13"/>
  <c r="AP16" i="13" s="1"/>
  <c r="AZ12" i="13"/>
  <c r="BC12" i="13" s="1"/>
  <c r="BP14" i="13"/>
  <c r="BQ13" i="13"/>
  <c r="AY13" i="13"/>
  <c r="BB13" i="13" s="1"/>
  <c r="BN13" i="13"/>
  <c r="AW13" i="13"/>
  <c r="AK14" i="13" s="1"/>
  <c r="AT14" i="13" s="1"/>
  <c r="T66" i="13"/>
  <c r="U66" i="13"/>
  <c r="V67" i="13"/>
  <c r="AN16" i="13"/>
  <c r="AQ16" i="13" s="1"/>
  <c r="L13" i="7"/>
  <c r="G14" i="7"/>
  <c r="N15" i="7" l="1"/>
  <c r="S14" i="7"/>
  <c r="AY14" i="13"/>
  <c r="BB14" i="13" s="1"/>
  <c r="AV15" i="13"/>
  <c r="AJ16" i="13" s="1"/>
  <c r="AS16" i="13" s="1"/>
  <c r="BP16" i="13" s="1"/>
  <c r="BM15" i="13"/>
  <c r="AM17" i="13"/>
  <c r="AP17" i="13" s="1"/>
  <c r="AZ14" i="13"/>
  <c r="BC14" i="13" s="1"/>
  <c r="BQ14" i="13"/>
  <c r="AZ13" i="13"/>
  <c r="BC13" i="13" s="1"/>
  <c r="AW14" i="13"/>
  <c r="AK15" i="13" s="1"/>
  <c r="AT15" i="13" s="1"/>
  <c r="BN14" i="13"/>
  <c r="BM16" i="13"/>
  <c r="V68" i="13"/>
  <c r="T67" i="13"/>
  <c r="U67" i="13"/>
  <c r="AN17" i="13"/>
  <c r="AQ17" i="13" s="1"/>
  <c r="L14" i="7"/>
  <c r="G15" i="7"/>
  <c r="AV16" i="13" l="1"/>
  <c r="AJ17" i="13" s="1"/>
  <c r="AS17" i="13" s="1"/>
  <c r="N16" i="7"/>
  <c r="S15" i="7"/>
  <c r="AY15" i="13"/>
  <c r="BB15" i="13" s="1"/>
  <c r="AM18" i="13"/>
  <c r="AP18" i="13" s="1"/>
  <c r="BQ15" i="13"/>
  <c r="BP17" i="13"/>
  <c r="AY16" i="13"/>
  <c r="BB16" i="13" s="1"/>
  <c r="AW15" i="13"/>
  <c r="AK16" i="13" s="1"/>
  <c r="AT16" i="13" s="1"/>
  <c r="BN15" i="13"/>
  <c r="BM17" i="13"/>
  <c r="U68" i="13"/>
  <c r="V69" i="13"/>
  <c r="T68" i="13"/>
  <c r="AV17" i="13"/>
  <c r="AJ18" i="13" s="1"/>
  <c r="AM19" i="13"/>
  <c r="AP19" i="13" s="1"/>
  <c r="AN18" i="13"/>
  <c r="AQ18" i="13" s="1"/>
  <c r="L15" i="7"/>
  <c r="G16" i="7"/>
  <c r="N17" i="7" l="1"/>
  <c r="S16" i="7"/>
  <c r="AY17" i="13"/>
  <c r="BB17" i="13" s="1"/>
  <c r="AS18" i="13"/>
  <c r="AV18" i="13" s="1"/>
  <c r="AJ19" i="13" s="1"/>
  <c r="AS19" i="13" s="1"/>
  <c r="BQ16" i="13"/>
  <c r="AZ15" i="13"/>
  <c r="BC15" i="13" s="1"/>
  <c r="BP18" i="13"/>
  <c r="BN16" i="13"/>
  <c r="AW16" i="13"/>
  <c r="AK17" i="13" s="1"/>
  <c r="AT17" i="13" s="1"/>
  <c r="BM18" i="13"/>
  <c r="T69" i="13"/>
  <c r="U69" i="13"/>
  <c r="V70" i="13"/>
  <c r="AM20" i="13"/>
  <c r="AP20" i="13" s="1"/>
  <c r="AN19" i="13"/>
  <c r="AQ19" i="13" s="1"/>
  <c r="L16" i="7"/>
  <c r="G17" i="7"/>
  <c r="N18" i="7" l="1"/>
  <c r="S17" i="7"/>
  <c r="AZ16" i="13"/>
  <c r="BC16" i="13" s="1"/>
  <c r="BQ17" i="13"/>
  <c r="BP19" i="13"/>
  <c r="AY18" i="13"/>
  <c r="BB18" i="13" s="1"/>
  <c r="AW17" i="13"/>
  <c r="AK18" i="13" s="1"/>
  <c r="AT18" i="13" s="1"/>
  <c r="BN17" i="13"/>
  <c r="BM19" i="13"/>
  <c r="T70" i="13"/>
  <c r="V71" i="13"/>
  <c r="U70" i="13"/>
  <c r="AV19" i="13"/>
  <c r="AJ20" i="13" s="1"/>
  <c r="AS20" i="13" s="1"/>
  <c r="AN20" i="13"/>
  <c r="AQ20" i="13" s="1"/>
  <c r="AM21" i="13"/>
  <c r="AP21" i="13" s="1"/>
  <c r="L17" i="7"/>
  <c r="G18" i="7"/>
  <c r="N19" i="7" l="1"/>
  <c r="S18" i="7"/>
  <c r="BQ18" i="13"/>
  <c r="AZ17" i="13"/>
  <c r="BC17" i="13" s="1"/>
  <c r="BP20" i="13"/>
  <c r="AY19" i="13"/>
  <c r="BB19" i="13" s="1"/>
  <c r="AW18" i="13"/>
  <c r="AK19" i="13" s="1"/>
  <c r="AT19" i="13" s="1"/>
  <c r="BN18" i="13"/>
  <c r="BM20" i="13"/>
  <c r="T71" i="13"/>
  <c r="V72" i="13"/>
  <c r="U71" i="13"/>
  <c r="AV20" i="13"/>
  <c r="AJ21" i="13" s="1"/>
  <c r="AS21" i="13" s="1"/>
  <c r="AM22" i="13"/>
  <c r="AP22" i="13" s="1"/>
  <c r="AN21" i="13"/>
  <c r="AQ21" i="13" s="1"/>
  <c r="L18" i="7"/>
  <c r="G19" i="7"/>
  <c r="AZ18" i="13" l="1"/>
  <c r="BC18" i="13" s="1"/>
  <c r="N20" i="7"/>
  <c r="S19" i="7"/>
  <c r="BP21" i="13"/>
  <c r="BQ19" i="13"/>
  <c r="AY20" i="13"/>
  <c r="BB20" i="13" s="1"/>
  <c r="BN19" i="13"/>
  <c r="AW19" i="13"/>
  <c r="AK20" i="13" s="1"/>
  <c r="AT20" i="13" s="1"/>
  <c r="BM21" i="13"/>
  <c r="U72" i="13"/>
  <c r="T72" i="13"/>
  <c r="V73" i="13"/>
  <c r="AN22" i="13"/>
  <c r="AQ22" i="13" s="1"/>
  <c r="AM23" i="13"/>
  <c r="AP23" i="13" s="1"/>
  <c r="AV21" i="13"/>
  <c r="AJ22" i="13" s="1"/>
  <c r="AS22" i="13" s="1"/>
  <c r="G20" i="7"/>
  <c r="L19" i="7"/>
  <c r="N21" i="7" l="1"/>
  <c r="S20" i="7"/>
  <c r="BQ20" i="13"/>
  <c r="AY21" i="13"/>
  <c r="BB21" i="13" s="1"/>
  <c r="BP22" i="13"/>
  <c r="AZ19" i="13"/>
  <c r="BC19" i="13" s="1"/>
  <c r="AW20" i="13"/>
  <c r="AK21" i="13" s="1"/>
  <c r="AT21" i="13" s="1"/>
  <c r="BN20" i="13"/>
  <c r="BM22" i="13"/>
  <c r="V74" i="13"/>
  <c r="U73" i="13"/>
  <c r="T73" i="13"/>
  <c r="AV22" i="13"/>
  <c r="AJ23" i="13" s="1"/>
  <c r="AS23" i="13" s="1"/>
  <c r="AN23" i="13"/>
  <c r="AQ23" i="13" s="1"/>
  <c r="AM24" i="13"/>
  <c r="AP24" i="13" s="1"/>
  <c r="L20" i="7"/>
  <c r="G21" i="7"/>
  <c r="N22" i="7" l="1"/>
  <c r="S21" i="7"/>
  <c r="BP23" i="13"/>
  <c r="AZ20" i="13"/>
  <c r="BC20" i="13" s="1"/>
  <c r="BQ21" i="13"/>
  <c r="AZ21" i="13"/>
  <c r="BC21" i="13" s="1"/>
  <c r="AY22" i="13"/>
  <c r="BB22" i="13" s="1"/>
  <c r="BN21" i="13"/>
  <c r="AW21" i="13"/>
  <c r="AK22" i="13" s="1"/>
  <c r="AT22" i="13" s="1"/>
  <c r="BM23" i="13"/>
  <c r="V75" i="13"/>
  <c r="U74" i="13"/>
  <c r="T74" i="13"/>
  <c r="AN24" i="13"/>
  <c r="AQ24" i="13" s="1"/>
  <c r="AM25" i="13"/>
  <c r="AP25" i="13" s="1"/>
  <c r="AV23" i="13"/>
  <c r="AJ24" i="13" s="1"/>
  <c r="AS24" i="13" s="1"/>
  <c r="G22" i="7"/>
  <c r="L21" i="7"/>
  <c r="AY23" i="13" l="1"/>
  <c r="BB23" i="13" s="1"/>
  <c r="N23" i="7"/>
  <c r="S22" i="7"/>
  <c r="BP24" i="13"/>
  <c r="BQ22" i="13"/>
  <c r="BN22" i="13"/>
  <c r="AW22" i="13"/>
  <c r="AK23" i="13" s="1"/>
  <c r="AT23" i="13" s="1"/>
  <c r="BM24" i="13"/>
  <c r="T75" i="13"/>
  <c r="U75" i="13"/>
  <c r="V76" i="13"/>
  <c r="AV24" i="13"/>
  <c r="AJ25" i="13" s="1"/>
  <c r="AS25" i="13" s="1"/>
  <c r="AN25" i="13"/>
  <c r="AQ25" i="13" s="1"/>
  <c r="AM26" i="13"/>
  <c r="AP26" i="13" s="1"/>
  <c r="L22" i="7"/>
  <c r="G23" i="7"/>
  <c r="N24" i="7" l="1"/>
  <c r="S23" i="7"/>
  <c r="AY24" i="13"/>
  <c r="BB24" i="13" s="1"/>
  <c r="BP25" i="13"/>
  <c r="AZ22" i="13"/>
  <c r="BC22" i="13" s="1"/>
  <c r="BQ23" i="13"/>
  <c r="AW23" i="13"/>
  <c r="AK24" i="13" s="1"/>
  <c r="AT24" i="13" s="1"/>
  <c r="BN23" i="13"/>
  <c r="BM25" i="13"/>
  <c r="V77" i="13"/>
  <c r="T76" i="13"/>
  <c r="U76" i="13"/>
  <c r="AN26" i="13"/>
  <c r="AQ26" i="13" s="1"/>
  <c r="AM27" i="13"/>
  <c r="AP27" i="13" s="1"/>
  <c r="AV25" i="13"/>
  <c r="AJ26" i="13" s="1"/>
  <c r="AS26" i="13" s="1"/>
  <c r="G24" i="7"/>
  <c r="L23" i="7"/>
  <c r="N25" i="7" l="1"/>
  <c r="S24" i="7"/>
  <c r="AY26" i="13"/>
  <c r="BB26" i="13" s="1"/>
  <c r="BP26" i="13"/>
  <c r="BQ24" i="13"/>
  <c r="AY25" i="13"/>
  <c r="BB25" i="13" s="1"/>
  <c r="AZ23" i="13"/>
  <c r="BC23" i="13" s="1"/>
  <c r="AW24" i="13"/>
  <c r="AK25" i="13" s="1"/>
  <c r="AT25" i="13" s="1"/>
  <c r="BN24" i="13"/>
  <c r="BM26" i="13"/>
  <c r="U77" i="13"/>
  <c r="V78" i="13"/>
  <c r="T77" i="13"/>
  <c r="AV26" i="13"/>
  <c r="AJ27" i="13" s="1"/>
  <c r="AS27" i="13" s="1"/>
  <c r="AN27" i="13"/>
  <c r="AQ27" i="13" s="1"/>
  <c r="AM28" i="13"/>
  <c r="AP28" i="13" s="1"/>
  <c r="L24" i="7"/>
  <c r="G25" i="7"/>
  <c r="N26" i="7" l="1"/>
  <c r="S25" i="7"/>
  <c r="BQ25" i="13"/>
  <c r="BP27" i="13"/>
  <c r="AZ24" i="13"/>
  <c r="BC24" i="13" s="1"/>
  <c r="AW25" i="13"/>
  <c r="AK26" i="13" s="1"/>
  <c r="AT26" i="13" s="1"/>
  <c r="BN25" i="13"/>
  <c r="BM27" i="13"/>
  <c r="T78" i="13"/>
  <c r="V79" i="13"/>
  <c r="U78" i="13"/>
  <c r="AN28" i="13"/>
  <c r="AQ28" i="13" s="1"/>
  <c r="AM29" i="13"/>
  <c r="AP29" i="13" s="1"/>
  <c r="AV27" i="13"/>
  <c r="AJ28" i="13" s="1"/>
  <c r="AS28" i="13" s="1"/>
  <c r="G26" i="7"/>
  <c r="L25" i="7"/>
  <c r="N27" i="7" l="1"/>
  <c r="S26" i="7"/>
  <c r="BP28" i="13"/>
  <c r="AZ25" i="13"/>
  <c r="BC25" i="13" s="1"/>
  <c r="BQ26" i="13"/>
  <c r="AY27" i="13"/>
  <c r="BB27" i="13" s="1"/>
  <c r="AW26" i="13"/>
  <c r="AK27" i="13" s="1"/>
  <c r="AT27" i="13" s="1"/>
  <c r="BN26" i="13"/>
  <c r="BM28" i="13"/>
  <c r="U79" i="13"/>
  <c r="T79" i="13"/>
  <c r="V80" i="13"/>
  <c r="AV28" i="13"/>
  <c r="AJ29" i="13" s="1"/>
  <c r="AS29" i="13" s="1"/>
  <c r="AN29" i="13"/>
  <c r="AQ29" i="13" s="1"/>
  <c r="AM30" i="13"/>
  <c r="AP30" i="13" s="1"/>
  <c r="L26" i="7"/>
  <c r="G27" i="7"/>
  <c r="AY28" i="13" l="1"/>
  <c r="BB28" i="13" s="1"/>
  <c r="N28" i="7"/>
  <c r="S27" i="7"/>
  <c r="BQ27" i="13"/>
  <c r="BP29" i="13"/>
  <c r="AZ26" i="13"/>
  <c r="BC26" i="13" s="1"/>
  <c r="AW27" i="13"/>
  <c r="AK28" i="13" s="1"/>
  <c r="AT28" i="13" s="1"/>
  <c r="BN27" i="13"/>
  <c r="AV29" i="13"/>
  <c r="AJ30" i="13" s="1"/>
  <c r="AS30" i="13" s="1"/>
  <c r="V81" i="13"/>
  <c r="U80" i="13"/>
  <c r="T80" i="13"/>
  <c r="AN30" i="13"/>
  <c r="AQ30" i="13" s="1"/>
  <c r="AM31" i="13"/>
  <c r="AP31" i="13" s="1"/>
  <c r="G28" i="7"/>
  <c r="L27" i="7"/>
  <c r="N29" i="7" l="1"/>
  <c r="S28" i="7"/>
  <c r="BP30" i="13"/>
  <c r="AZ27" i="13"/>
  <c r="BC27" i="13" s="1"/>
  <c r="AY29" i="13"/>
  <c r="BB29" i="13" s="1"/>
  <c r="BQ28" i="13"/>
  <c r="BN28" i="13"/>
  <c r="AW28" i="13"/>
  <c r="AK29" i="13" s="1"/>
  <c r="AT29" i="13" s="1"/>
  <c r="AV30" i="13"/>
  <c r="AY30" i="13" s="1"/>
  <c r="BB30" i="13" s="1"/>
  <c r="BM29" i="13"/>
  <c r="T81" i="13"/>
  <c r="V82" i="13"/>
  <c r="U81" i="13"/>
  <c r="AN31" i="13"/>
  <c r="AQ31" i="13" s="1"/>
  <c r="AM32" i="13"/>
  <c r="AP32" i="13" s="1"/>
  <c r="L28" i="7"/>
  <c r="G29" i="7"/>
  <c r="N30" i="7" l="1"/>
  <c r="S29" i="7"/>
  <c r="AJ31" i="13"/>
  <c r="AS31" i="13" s="1"/>
  <c r="BP31" i="13" s="1"/>
  <c r="AZ28" i="13"/>
  <c r="BC28" i="13" s="1"/>
  <c r="BQ29" i="13"/>
  <c r="AW29" i="13"/>
  <c r="AK30" i="13" s="1"/>
  <c r="AT30" i="13" s="1"/>
  <c r="BN29" i="13"/>
  <c r="BM30" i="13"/>
  <c r="T82" i="13"/>
  <c r="V83" i="13"/>
  <c r="U82" i="13"/>
  <c r="AM33" i="13"/>
  <c r="AP33" i="13" s="1"/>
  <c r="AN32" i="13"/>
  <c r="AQ32" i="13" s="1"/>
  <c r="G30" i="7"/>
  <c r="L29" i="7"/>
  <c r="N31" i="7" l="1"/>
  <c r="S30" i="7"/>
  <c r="AV31" i="13"/>
  <c r="AJ32" i="13" s="1"/>
  <c r="AS32" i="13" s="1"/>
  <c r="BP32" i="13" s="1"/>
  <c r="BM31" i="13"/>
  <c r="AZ29" i="13"/>
  <c r="BC29" i="13" s="1"/>
  <c r="BQ30" i="13"/>
  <c r="BN30" i="13"/>
  <c r="AW30" i="13"/>
  <c r="AK31" i="13" s="1"/>
  <c r="AT31" i="13" s="1"/>
  <c r="T83" i="13"/>
  <c r="U83" i="13"/>
  <c r="V84" i="13"/>
  <c r="AN33" i="13"/>
  <c r="AQ33" i="13" s="1"/>
  <c r="AM34" i="13"/>
  <c r="AP34" i="13" s="1"/>
  <c r="L30" i="7"/>
  <c r="G31" i="7"/>
  <c r="N32" i="7" l="1"/>
  <c r="S31" i="7"/>
  <c r="AY31" i="13"/>
  <c r="BB31" i="13" s="1"/>
  <c r="AV32" i="13"/>
  <c r="AJ33" i="13" s="1"/>
  <c r="AS33" i="13" s="1"/>
  <c r="BP33" i="13" s="1"/>
  <c r="BM32" i="13"/>
  <c r="AZ31" i="13"/>
  <c r="BC31" i="13" s="1"/>
  <c r="BQ31" i="13"/>
  <c r="AZ30" i="13"/>
  <c r="BC30" i="13" s="1"/>
  <c r="AW31" i="13"/>
  <c r="AK32" i="13" s="1"/>
  <c r="AT32" i="13" s="1"/>
  <c r="BN31" i="13"/>
  <c r="V85" i="13"/>
  <c r="T84" i="13"/>
  <c r="U84" i="13"/>
  <c r="AN34" i="13"/>
  <c r="AQ34" i="13" s="1"/>
  <c r="AM35" i="13"/>
  <c r="AP35" i="13" s="1"/>
  <c r="G32" i="7"/>
  <c r="L31" i="7"/>
  <c r="AV33" i="13" l="1"/>
  <c r="AJ34" i="13" s="1"/>
  <c r="AS34" i="13" s="1"/>
  <c r="BM33" i="13"/>
  <c r="N33" i="7"/>
  <c r="S32" i="7"/>
  <c r="AY32" i="13"/>
  <c r="BB32" i="13" s="1"/>
  <c r="BP34" i="13"/>
  <c r="BQ32" i="13"/>
  <c r="BN32" i="13"/>
  <c r="AW32" i="13"/>
  <c r="AK33" i="13" s="1"/>
  <c r="AT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AY33" i="13"/>
  <c r="BB33" i="13" s="1"/>
  <c r="BQ33" i="13"/>
  <c r="AZ32" i="13"/>
  <c r="BC32" i="13" s="1"/>
  <c r="AW33" i="13"/>
  <c r="AK34" i="13" s="1"/>
  <c r="AT34" i="13" s="1"/>
  <c r="BN33" i="13"/>
  <c r="BM34" i="13"/>
  <c r="AV34" i="13"/>
  <c r="T86" i="13"/>
  <c r="U86" i="13"/>
  <c r="V87" i="13"/>
  <c r="AN36" i="13"/>
  <c r="AQ36" i="13" s="1"/>
  <c r="AM37" i="13"/>
  <c r="AP37" i="13" s="1"/>
  <c r="G34" i="7"/>
  <c r="L33" i="7"/>
  <c r="N35" i="7" l="1"/>
  <c r="S34" i="7"/>
  <c r="AZ33" i="13"/>
  <c r="BC33" i="13" s="1"/>
  <c r="AJ35" i="13"/>
  <c r="AS35" i="13" s="1"/>
  <c r="AY34" i="13"/>
  <c r="BB34" i="13" s="1"/>
  <c r="BQ34" i="13"/>
  <c r="BN34" i="13"/>
  <c r="AW34" i="13"/>
  <c r="AK35" i="13" s="1"/>
  <c r="AT35" i="13" s="1"/>
  <c r="V88" i="13"/>
  <c r="T87" i="13"/>
  <c r="U87" i="13"/>
  <c r="AM38" i="13"/>
  <c r="AP38" i="13" s="1"/>
  <c r="AN37" i="13"/>
  <c r="AQ37" i="13" s="1"/>
  <c r="L34" i="7"/>
  <c r="G35" i="7"/>
  <c r="N36" i="7" l="1"/>
  <c r="S35" i="7"/>
  <c r="BQ35" i="13"/>
  <c r="AZ34" i="13"/>
  <c r="BC34" i="13" s="1"/>
  <c r="BP35" i="13"/>
  <c r="AV35" i="13"/>
  <c r="AJ36" i="13" s="1"/>
  <c r="AS36" i="13" s="1"/>
  <c r="BN35" i="13"/>
  <c r="AW35" i="13"/>
  <c r="AK36" i="13" s="1"/>
  <c r="AT36" i="13" s="1"/>
  <c r="BM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Y35" i="13"/>
  <c r="BB35" i="13" s="1"/>
  <c r="AZ35" i="13"/>
  <c r="BC35" i="13" s="1"/>
  <c r="BP36" i="13"/>
  <c r="BQ36" i="13"/>
  <c r="AW36" i="13"/>
  <c r="AK37" i="13" s="1"/>
  <c r="AT37" i="13" s="1"/>
  <c r="BN36" i="13"/>
  <c r="BM36" i="13"/>
  <c r="AV36" i="13"/>
  <c r="AJ37" i="13" s="1"/>
  <c r="AS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Z36" i="13"/>
  <c r="BC36" i="13" s="1"/>
  <c r="BP37" i="13"/>
  <c r="BQ37" i="13"/>
  <c r="AY36" i="13"/>
  <c r="BB36" i="13" s="1"/>
  <c r="AW37" i="13"/>
  <c r="AK38" i="13" s="1"/>
  <c r="AT38" i="13" s="1"/>
  <c r="BN37" i="13"/>
  <c r="AV37" i="13"/>
  <c r="AJ38" i="13" s="1"/>
  <c r="AS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AY37" i="13"/>
  <c r="BB37" i="13" s="1"/>
  <c r="BQ38" i="13"/>
  <c r="BP38" i="13"/>
  <c r="AZ37" i="13"/>
  <c r="BC37" i="13" s="1"/>
  <c r="BN38" i="13"/>
  <c r="AW38" i="13"/>
  <c r="AK39" i="13" s="1"/>
  <c r="AT39" i="13" s="1"/>
  <c r="AV38" i="13"/>
  <c r="AJ39" i="13" s="1"/>
  <c r="AS39" i="13" s="1"/>
  <c r="BM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Y38" i="13"/>
  <c r="BB38" i="13" s="1"/>
  <c r="AZ38" i="13"/>
  <c r="BC38" i="13" s="1"/>
  <c r="BQ39" i="13"/>
  <c r="BP39" i="13"/>
  <c r="AW39" i="13"/>
  <c r="AK40" i="13" s="1"/>
  <c r="AT40" i="13" s="1"/>
  <c r="BN39" i="13"/>
  <c r="BM39" i="13"/>
  <c r="AV39" i="13"/>
  <c r="AJ40" i="13" s="1"/>
  <c r="AS40" i="13" s="1"/>
  <c r="BM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AZ39" i="13"/>
  <c r="BC39" i="13" s="1"/>
  <c r="BP40" i="13"/>
  <c r="BQ40" i="13"/>
  <c r="AY39" i="13"/>
  <c r="BB39" i="13" s="1"/>
  <c r="BN40" i="13"/>
  <c r="AW40" i="13"/>
  <c r="AK41" i="13" s="1"/>
  <c r="AT41" i="13" s="1"/>
  <c r="BM40" i="13"/>
  <c r="AV40" i="13"/>
  <c r="AJ41" i="13" s="1"/>
  <c r="AS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P41" i="13"/>
  <c r="BQ41" i="13"/>
  <c r="AY40" i="13"/>
  <c r="BB40" i="13" s="1"/>
  <c r="AZ40" i="13"/>
  <c r="BC40" i="13" s="1"/>
  <c r="BN41" i="13"/>
  <c r="AW41" i="13"/>
  <c r="AK42" i="13" s="1"/>
  <c r="AT42" i="13" s="1"/>
  <c r="AV41" i="13"/>
  <c r="AJ42" i="13" s="1"/>
  <c r="AS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BP42" i="13"/>
  <c r="AY41" i="13"/>
  <c r="BB41" i="13" s="1"/>
  <c r="BQ42" i="13"/>
  <c r="AZ41" i="13"/>
  <c r="BC41" i="13" s="1"/>
  <c r="AW42" i="13"/>
  <c r="AK43" i="13" s="1"/>
  <c r="AT43" i="13" s="1"/>
  <c r="BN42" i="13"/>
  <c r="AV42" i="13"/>
  <c r="AJ43" i="13" s="1"/>
  <c r="AS43" i="13" s="1"/>
  <c r="BM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AY42" i="13"/>
  <c r="BB42" i="13" s="1"/>
  <c r="BQ43" i="13"/>
  <c r="BP43" i="13"/>
  <c r="AZ42" i="13"/>
  <c r="BC42" i="13" s="1"/>
  <c r="BN43" i="13"/>
  <c r="AW43" i="13"/>
  <c r="AK44" i="13" s="1"/>
  <c r="AT44" i="13" s="1"/>
  <c r="AV43" i="13"/>
  <c r="AJ44" i="13" s="1"/>
  <c r="AS44" i="13" s="1"/>
  <c r="BM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AY43" i="13"/>
  <c r="BB43" i="13" s="1"/>
  <c r="BQ44" i="13"/>
  <c r="BP44" i="13"/>
  <c r="AZ43" i="13"/>
  <c r="BC43" i="13" s="1"/>
  <c r="BN44" i="13"/>
  <c r="AW44" i="13"/>
  <c r="AK45" i="13" s="1"/>
  <c r="AT45" i="13" s="1"/>
  <c r="BM44" i="13"/>
  <c r="AV44" i="13"/>
  <c r="AJ45" i="13" s="1"/>
  <c r="AS45" i="13" s="1"/>
  <c r="BM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Q45" i="13"/>
  <c r="AZ44" i="13"/>
  <c r="BC44" i="13" s="1"/>
  <c r="BP45" i="13"/>
  <c r="AY44" i="13"/>
  <c r="BB44" i="13" s="1"/>
  <c r="BN45" i="13"/>
  <c r="AW45" i="13"/>
  <c r="AK46" i="13" s="1"/>
  <c r="AT46" i="13" s="1"/>
  <c r="BM45" i="13"/>
  <c r="AV45" i="13"/>
  <c r="AJ46" i="13" s="1"/>
  <c r="AS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AZ45" i="13"/>
  <c r="BC45" i="13" s="1"/>
  <c r="BP46" i="13"/>
  <c r="BQ46" i="13"/>
  <c r="AY45" i="13"/>
  <c r="BB45" i="13" s="1"/>
  <c r="BN46" i="13"/>
  <c r="AW46" i="13"/>
  <c r="AK47" i="13" s="1"/>
  <c r="AT47" i="13" s="1"/>
  <c r="BM46" i="13"/>
  <c r="AV46" i="13"/>
  <c r="AJ47" i="13" s="1"/>
  <c r="AS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Z46" i="13"/>
  <c r="BC46" i="13" s="1"/>
  <c r="AY46" i="13"/>
  <c r="BB46" i="13" s="1"/>
  <c r="BQ47" i="13"/>
  <c r="BP47" i="13"/>
  <c r="AW47" i="13"/>
  <c r="AK48" i="13" s="1"/>
  <c r="AT48" i="13" s="1"/>
  <c r="BN47" i="13"/>
  <c r="BM47" i="13"/>
  <c r="AV47" i="13"/>
  <c r="AJ48" i="13" s="1"/>
  <c r="AS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P48" i="13"/>
  <c r="AY47" i="13"/>
  <c r="BB47" i="13" s="1"/>
  <c r="BQ48" i="13"/>
  <c r="AZ47" i="13"/>
  <c r="BC47" i="13" s="1"/>
  <c r="BN48" i="13"/>
  <c r="AW48" i="13"/>
  <c r="AK49" i="13" s="1"/>
  <c r="AT49" i="13" s="1"/>
  <c r="AV48" i="13"/>
  <c r="AJ49" i="13" s="1"/>
  <c r="AS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AY48" i="13"/>
  <c r="BB48" i="13" s="1"/>
  <c r="AZ48" i="13"/>
  <c r="BC48" i="13" s="1"/>
  <c r="BQ49" i="13"/>
  <c r="BP49" i="13"/>
  <c r="BN49" i="13"/>
  <c r="AW49" i="13"/>
  <c r="AK50" i="13" s="1"/>
  <c r="AT50" i="13" s="1"/>
  <c r="BM49" i="13"/>
  <c r="AV49" i="13"/>
  <c r="AJ50" i="13" s="1"/>
  <c r="AS50" i="13" s="1"/>
  <c r="BM48" i="13"/>
  <c r="U102" i="13"/>
  <c r="T102" i="13"/>
  <c r="V103" i="13"/>
  <c r="AN52" i="13"/>
  <c r="AQ52" i="13" s="1"/>
  <c r="AM53" i="13"/>
  <c r="L49" i="7"/>
  <c r="G50" i="7"/>
  <c r="N51" i="7" l="1"/>
  <c r="S50" i="7"/>
  <c r="BP50" i="13"/>
  <c r="BQ50" i="13"/>
  <c r="AZ49" i="13"/>
  <c r="BC49" i="13" s="1"/>
  <c r="AY49" i="13"/>
  <c r="BB49" i="13" s="1"/>
  <c r="AP53" i="13"/>
  <c r="BN50" i="13"/>
  <c r="AW50" i="13"/>
  <c r="AK51" i="13" s="1"/>
  <c r="AT51" i="13" s="1"/>
  <c r="BM50" i="13"/>
  <c r="AV50" i="13"/>
  <c r="AJ51" i="13" s="1"/>
  <c r="AS51" i="13" s="1"/>
  <c r="V104" i="13"/>
  <c r="U103" i="13"/>
  <c r="T103" i="13"/>
  <c r="AM54" i="13"/>
  <c r="AN53" i="13"/>
  <c r="L50" i="7"/>
  <c r="G51" i="7"/>
  <c r="N52" i="7" l="1"/>
  <c r="S51" i="7"/>
  <c r="AY50" i="13"/>
  <c r="BB50" i="13" s="1"/>
  <c r="AZ51" i="13"/>
  <c r="BC51" i="13" s="1"/>
  <c r="BQ51" i="13"/>
  <c r="BP51" i="13"/>
  <c r="AZ50" i="13"/>
  <c r="BC50" i="13" s="1"/>
  <c r="AP54" i="13"/>
  <c r="AQ53" i="13"/>
  <c r="AW51" i="13"/>
  <c r="AK52" i="13" s="1"/>
  <c r="AT52" i="13" s="1"/>
  <c r="BN51" i="13"/>
  <c r="BM51" i="13"/>
  <c r="AV51" i="13"/>
  <c r="AJ52" i="13" s="1"/>
  <c r="AS52" i="13" s="1"/>
  <c r="T104" i="13"/>
  <c r="V105" i="13"/>
  <c r="U104" i="13"/>
  <c r="AN54" i="13"/>
  <c r="AM55" i="13"/>
  <c r="L51" i="7"/>
  <c r="G52" i="7"/>
  <c r="N53" i="7" l="1"/>
  <c r="S52" i="7"/>
  <c r="BP52" i="13"/>
  <c r="BQ52" i="13"/>
  <c r="AY51" i="13"/>
  <c r="BB51" i="13" s="1"/>
  <c r="AP55" i="13"/>
  <c r="AQ54" i="13"/>
  <c r="BN52" i="13"/>
  <c r="AW52" i="13"/>
  <c r="AK53" i="13" s="1"/>
  <c r="AT53" i="13" s="1"/>
  <c r="BM52" i="13"/>
  <c r="AV52" i="13"/>
  <c r="AJ53" i="13" s="1"/>
  <c r="AS53" i="13" s="1"/>
  <c r="T105" i="13"/>
  <c r="U105" i="13"/>
  <c r="V106" i="13"/>
  <c r="AM56" i="13"/>
  <c r="AN55" i="13"/>
  <c r="L52" i="7"/>
  <c r="G53" i="7"/>
  <c r="N54" i="7" l="1"/>
  <c r="S53" i="7"/>
  <c r="AY52" i="13"/>
  <c r="BB52" i="13" s="1"/>
  <c r="BQ53" i="13"/>
  <c r="BP53" i="13"/>
  <c r="AZ52" i="13"/>
  <c r="BC52" i="13" s="1"/>
  <c r="AQ55" i="13"/>
  <c r="BN53" i="13"/>
  <c r="AW53" i="13"/>
  <c r="AK54" i="13" s="1"/>
  <c r="AT54" i="13" s="1"/>
  <c r="AV53" i="13"/>
  <c r="AJ54" i="13" s="1"/>
  <c r="AS54" i="13" s="1"/>
  <c r="AP56" i="13"/>
  <c r="AP57" i="13" s="1"/>
  <c r="T106" i="13"/>
  <c r="U106" i="13"/>
  <c r="V107" i="13"/>
  <c r="AN56" i="13"/>
  <c r="L53" i="7"/>
  <c r="G54" i="7"/>
  <c r="N55" i="7" l="1"/>
  <c r="S54" i="7"/>
  <c r="AZ53" i="13"/>
  <c r="BC53" i="13" s="1"/>
  <c r="AY53" i="13"/>
  <c r="BB53" i="13" s="1"/>
  <c r="BQ54" i="13"/>
  <c r="BP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N54" i="13"/>
  <c r="BM54" i="13"/>
  <c r="AV54" i="13"/>
  <c r="AJ55" i="13" s="1"/>
  <c r="AS55" i="13" s="1"/>
  <c r="BM53" i="13"/>
  <c r="AQ56" i="13"/>
  <c r="AQ57" i="13" s="1"/>
  <c r="U107" i="13"/>
  <c r="V108" i="13"/>
  <c r="T107" i="13"/>
  <c r="L54" i="7"/>
  <c r="G55" i="7"/>
  <c r="N56" i="7" l="1"/>
  <c r="S55" i="7"/>
  <c r="AZ54" i="13"/>
  <c r="BC54" i="13" s="1"/>
  <c r="AY54" i="13"/>
  <c r="BB54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N55" i="13"/>
  <c r="BM55" i="13"/>
  <c r="AV55" i="13"/>
  <c r="AJ56" i="13" s="1"/>
  <c r="T108" i="13"/>
  <c r="U108" i="13"/>
  <c r="V109" i="13"/>
  <c r="L55" i="7"/>
  <c r="G56" i="7"/>
  <c r="N57" i="7" l="1"/>
  <c r="S56" i="7"/>
  <c r="AY55" i="13"/>
  <c r="BB55" i="13" s="1"/>
  <c r="AZ55" i="13"/>
  <c r="BC55" i="13" s="1"/>
  <c r="AS56" i="13"/>
  <c r="BM56" i="13" s="1"/>
  <c r="AN58" i="13"/>
  <c r="AM59" i="13"/>
  <c r="BN56" i="13"/>
  <c r="AW56" i="13"/>
  <c r="AK57" i="13" s="1"/>
  <c r="T109" i="13"/>
  <c r="V110" i="13"/>
  <c r="U109" i="13"/>
  <c r="L56" i="7"/>
  <c r="G57" i="7"/>
  <c r="N58" i="7" l="1"/>
  <c r="S57" i="7"/>
  <c r="AZ56" i="13"/>
  <c r="BC56" i="13" s="1"/>
  <c r="AV56" i="13"/>
  <c r="AJ57" i="13" s="1"/>
  <c r="AM60" i="13"/>
  <c r="AN59" i="13"/>
  <c r="T110" i="13"/>
  <c r="V111" i="13"/>
  <c r="U110" i="13"/>
  <c r="L57" i="7"/>
  <c r="G58" i="7"/>
  <c r="AY56" i="13" l="1"/>
  <c r="BB56" i="13" s="1"/>
  <c r="N59" i="7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J8" i="12" l="1"/>
  <c r="N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N110" i="7" l="1"/>
  <c r="S109" i="7"/>
  <c r="K9" i="12" s="1"/>
  <c r="L9" i="12" s="1"/>
  <c r="M9" i="12" s="1"/>
  <c r="N9" i="12"/>
  <c r="J9" i="12"/>
  <c r="T162" i="13"/>
  <c r="U162" i="13"/>
  <c r="V163" i="13"/>
  <c r="G110" i="7"/>
  <c r="L109" i="7"/>
  <c r="G9" i="12" s="1"/>
  <c r="H9" i="12" s="1"/>
  <c r="I9" i="12" s="1"/>
  <c r="J10" i="12" l="1"/>
  <c r="N10" i="12"/>
  <c r="N111" i="7"/>
  <c r="S110" i="7"/>
  <c r="K10" i="12" s="1"/>
  <c r="L10" i="12" s="1"/>
  <c r="M10" i="12" s="1"/>
  <c r="V164" i="13"/>
  <c r="T163" i="13"/>
  <c r="U163" i="13"/>
  <c r="L110" i="7"/>
  <c r="G10" i="12" s="1"/>
  <c r="H10" i="12" s="1"/>
  <c r="I10" i="12" s="1"/>
  <c r="G111" i="7"/>
  <c r="J11" i="12" l="1"/>
  <c r="N112" i="7"/>
  <c r="S111" i="7"/>
  <c r="K11" i="12" s="1"/>
  <c r="L11" i="12" s="1"/>
  <c r="M11" i="12" s="1"/>
  <c r="N11" i="12"/>
  <c r="U164" i="13"/>
  <c r="V165" i="13"/>
  <c r="T164" i="13"/>
  <c r="G112" i="7"/>
  <c r="L111" i="7"/>
  <c r="G11" i="12" s="1"/>
  <c r="H11" i="12" s="1"/>
  <c r="I11" i="12" s="1"/>
  <c r="J12" i="12" l="1"/>
  <c r="N113" i="7"/>
  <c r="S112" i="7"/>
  <c r="K12" i="12" s="1"/>
  <c r="L12" i="12" s="1"/>
  <c r="M12" i="12" s="1"/>
  <c r="N12" i="12"/>
  <c r="U165" i="13"/>
  <c r="V166" i="13"/>
  <c r="T165" i="13"/>
  <c r="L112" i="7"/>
  <c r="G12" i="12" s="1"/>
  <c r="H12" i="12" s="1"/>
  <c r="I12" i="12" s="1"/>
  <c r="G113" i="7"/>
  <c r="N13" i="12" l="1"/>
  <c r="J13" i="12"/>
  <c r="N114" i="7"/>
  <c r="S113" i="7"/>
  <c r="K13" i="12" s="1"/>
  <c r="L13" i="12" s="1"/>
  <c r="M13" i="12" s="1"/>
  <c r="U166" i="13"/>
  <c r="T166" i="13"/>
  <c r="V167" i="13"/>
  <c r="G114" i="7"/>
  <c r="L113" i="7"/>
  <c r="G13" i="12" s="1"/>
  <c r="H13" i="12" s="1"/>
  <c r="I13" i="12" s="1"/>
  <c r="N115" i="7" l="1"/>
  <c r="S114" i="7"/>
  <c r="K14" i="12" s="1"/>
  <c r="L14" i="12" s="1"/>
  <c r="M14" i="12" s="1"/>
  <c r="J14" i="12"/>
  <c r="N14" i="12"/>
  <c r="V168" i="13"/>
  <c r="U167" i="13"/>
  <c r="T167" i="13"/>
  <c r="L114" i="7"/>
  <c r="G14" i="12" s="1"/>
  <c r="H14" i="12" s="1"/>
  <c r="I14" i="12" s="1"/>
  <c r="G115" i="7"/>
  <c r="N15" i="12" l="1"/>
  <c r="N116" i="7"/>
  <c r="S115" i="7"/>
  <c r="K15" i="12" s="1"/>
  <c r="L15" i="12" s="1"/>
  <c r="M15" i="12" s="1"/>
  <c r="J15" i="12"/>
  <c r="T168" i="13"/>
  <c r="V169" i="13"/>
  <c r="U168" i="13"/>
  <c r="G116" i="7"/>
  <c r="L115" i="7"/>
  <c r="G15" i="12" s="1"/>
  <c r="H15" i="12" s="1"/>
  <c r="I15" i="12" s="1"/>
  <c r="J16" i="12" l="1"/>
  <c r="N16" i="12"/>
  <c r="N117" i="7"/>
  <c r="S116" i="7"/>
  <c r="K16" i="12" s="1"/>
  <c r="L16" i="12" s="1"/>
  <c r="M16" i="12" s="1"/>
  <c r="T169" i="13"/>
  <c r="V170" i="13"/>
  <c r="U169" i="13"/>
  <c r="L116" i="7"/>
  <c r="G16" i="12" s="1"/>
  <c r="H16" i="12" s="1"/>
  <c r="I16" i="12" s="1"/>
  <c r="G117" i="7"/>
  <c r="J17" i="12" l="1"/>
  <c r="N17" i="12"/>
  <c r="N118" i="7"/>
  <c r="S117" i="7"/>
  <c r="K17" i="12" s="1"/>
  <c r="L17" i="12" s="1"/>
  <c r="M17" i="12" s="1"/>
  <c r="V171" i="13"/>
  <c r="U170" i="13"/>
  <c r="T170" i="13"/>
  <c r="G118" i="7"/>
  <c r="L117" i="7"/>
  <c r="G17" i="12" s="1"/>
  <c r="H17" i="12" s="1"/>
  <c r="I17" i="12" s="1"/>
  <c r="N119" i="7" l="1"/>
  <c r="S118" i="7"/>
  <c r="K18" i="12" s="1"/>
  <c r="L18" i="12" s="1"/>
  <c r="M18" i="12" s="1"/>
  <c r="J18" i="12"/>
  <c r="N18" i="12"/>
  <c r="T171" i="13"/>
  <c r="V172" i="13"/>
  <c r="U171" i="13"/>
  <c r="L118" i="7"/>
  <c r="G18" i="12" s="1"/>
  <c r="H18" i="12" s="1"/>
  <c r="I18" i="12" s="1"/>
  <c r="G119" i="7"/>
  <c r="N19" i="12" l="1"/>
  <c r="J19" i="12"/>
  <c r="N120" i="7"/>
  <c r="S119" i="7"/>
  <c r="K19" i="12" s="1"/>
  <c r="L19" i="12" s="1"/>
  <c r="M19" i="12" s="1"/>
  <c r="T172" i="13"/>
  <c r="U172" i="13"/>
  <c r="V173" i="13"/>
  <c r="G120" i="7"/>
  <c r="L119" i="7"/>
  <c r="G19" i="12" s="1"/>
  <c r="H19" i="12" s="1"/>
  <c r="I19" i="12" s="1"/>
  <c r="N121" i="7" l="1"/>
  <c r="S120" i="7"/>
  <c r="K20" i="12" s="1"/>
  <c r="L20" i="12" s="1"/>
  <c r="M20" i="12" s="1"/>
  <c r="N20" i="12"/>
  <c r="J20" i="12"/>
  <c r="T173" i="13"/>
  <c r="U173" i="13"/>
  <c r="V174" i="13"/>
  <c r="L120" i="7"/>
  <c r="G20" i="12" s="1"/>
  <c r="H20" i="12" s="1"/>
  <c r="I20" i="12" s="1"/>
  <c r="G121" i="7"/>
  <c r="N122" i="7" l="1"/>
  <c r="S121" i="7"/>
  <c r="K21" i="12" s="1"/>
  <c r="L21" i="12" s="1"/>
  <c r="M21" i="12" s="1"/>
  <c r="J21" i="12"/>
  <c r="N21" i="12"/>
  <c r="U174" i="13"/>
  <c r="V175" i="13"/>
  <c r="T174" i="13"/>
  <c r="G122" i="7"/>
  <c r="L121" i="7"/>
  <c r="G21" i="12" s="1"/>
  <c r="H21" i="12" s="1"/>
  <c r="I21" i="12" s="1"/>
  <c r="J22" i="12" l="1"/>
  <c r="N22" i="12"/>
  <c r="N123" i="7"/>
  <c r="S122" i="7"/>
  <c r="K22" i="12" s="1"/>
  <c r="L22" i="12" s="1"/>
  <c r="M22" i="12" s="1"/>
  <c r="T175" i="13"/>
  <c r="U175" i="13"/>
  <c r="V176" i="13"/>
  <c r="L122" i="7"/>
  <c r="G22" i="12" s="1"/>
  <c r="H22" i="12" s="1"/>
  <c r="I22" i="12" s="1"/>
  <c r="G123" i="7"/>
  <c r="N124" i="7" l="1"/>
  <c r="S123" i="7"/>
  <c r="K23" i="12" s="1"/>
  <c r="L23" i="12" s="1"/>
  <c r="M23" i="12" s="1"/>
  <c r="N23" i="12"/>
  <c r="J23" i="12"/>
  <c r="T176" i="13"/>
  <c r="V177" i="13"/>
  <c r="U176" i="13"/>
  <c r="G124" i="7"/>
  <c r="L123" i="7"/>
  <c r="G23" i="12" s="1"/>
  <c r="H23" i="12" s="1"/>
  <c r="I23" i="12" s="1"/>
  <c r="J24" i="12" l="1"/>
  <c r="N125" i="7"/>
  <c r="S124" i="7"/>
  <c r="K24" i="12" s="1"/>
  <c r="L24" i="12" s="1"/>
  <c r="M24" i="12" s="1"/>
  <c r="N24" i="12"/>
  <c r="T177" i="13"/>
  <c r="V178" i="13"/>
  <c r="U177" i="13"/>
  <c r="L124" i="7"/>
  <c r="G24" i="12" s="1"/>
  <c r="H24" i="12" s="1"/>
  <c r="I24" i="12" s="1"/>
  <c r="G125" i="7"/>
  <c r="N25" i="12" l="1"/>
  <c r="J25" i="12"/>
  <c r="N126" i="7"/>
  <c r="S125" i="7"/>
  <c r="K25" i="12" s="1"/>
  <c r="L25" i="12" s="1"/>
  <c r="M25" i="12" s="1"/>
  <c r="V179" i="13"/>
  <c r="U178" i="13"/>
  <c r="T178" i="13"/>
  <c r="G126" i="7"/>
  <c r="L125" i="7"/>
  <c r="G25" i="12" s="1"/>
  <c r="H25" i="12" s="1"/>
  <c r="I25" i="12" s="1"/>
  <c r="N127" i="7" l="1"/>
  <c r="S126" i="7"/>
  <c r="K26" i="12" s="1"/>
  <c r="L26" i="12" s="1"/>
  <c r="M26" i="12" s="1"/>
  <c r="J26" i="12"/>
  <c r="N26" i="12"/>
  <c r="T179" i="13"/>
  <c r="V180" i="13"/>
  <c r="U179" i="13"/>
  <c r="L126" i="7"/>
  <c r="G26" i="12" s="1"/>
  <c r="H26" i="12" s="1"/>
  <c r="I26" i="12" s="1"/>
  <c r="G127" i="7"/>
  <c r="J27" i="12" l="1"/>
  <c r="N27" i="12"/>
  <c r="N128" i="7"/>
  <c r="S127" i="7"/>
  <c r="K27" i="12" s="1"/>
  <c r="L27" i="12" s="1"/>
  <c r="M27" i="12" s="1"/>
  <c r="T180" i="13"/>
  <c r="U180" i="13"/>
  <c r="V181" i="13"/>
  <c r="G128" i="7"/>
  <c r="L127" i="7"/>
  <c r="G27" i="12" s="1"/>
  <c r="H27" i="12" s="1"/>
  <c r="I27" i="12" s="1"/>
  <c r="N129" i="7" l="1"/>
  <c r="S128" i="7"/>
  <c r="K28" i="12" s="1"/>
  <c r="L28" i="12" s="1"/>
  <c r="M28" i="12" s="1"/>
  <c r="N28" i="12"/>
  <c r="J28" i="12"/>
  <c r="T181" i="13"/>
  <c r="U181" i="13"/>
  <c r="V182" i="13"/>
  <c r="L128" i="7"/>
  <c r="G28" i="12" s="1"/>
  <c r="H28" i="12" s="1"/>
  <c r="I28" i="12" s="1"/>
  <c r="G129" i="7"/>
  <c r="N29" i="12" l="1"/>
  <c r="J29" i="12"/>
  <c r="N130" i="7"/>
  <c r="S129" i="7"/>
  <c r="K29" i="12" s="1"/>
  <c r="L29" i="12" s="1"/>
  <c r="M29" i="12" s="1"/>
  <c r="V183" i="13"/>
  <c r="U182" i="13"/>
  <c r="T182" i="13"/>
  <c r="G130" i="7"/>
  <c r="L129" i="7"/>
  <c r="G29" i="12" s="1"/>
  <c r="H29" i="12" s="1"/>
  <c r="I29" i="12" s="1"/>
  <c r="J30" i="12" l="1"/>
  <c r="N131" i="7"/>
  <c r="S130" i="7"/>
  <c r="K30" i="12" s="1"/>
  <c r="L30" i="12" s="1"/>
  <c r="M30" i="12" s="1"/>
  <c r="N30" i="12"/>
  <c r="T183" i="13"/>
  <c r="V184" i="13"/>
  <c r="U183" i="13"/>
  <c r="L130" i="7"/>
  <c r="G30" i="12" s="1"/>
  <c r="H30" i="12" s="1"/>
  <c r="I30" i="12" s="1"/>
  <c r="G131" i="7"/>
  <c r="N31" i="12" l="1"/>
  <c r="J31" i="12"/>
  <c r="N132" i="7"/>
  <c r="S131" i="7"/>
  <c r="K31" i="12" s="1"/>
  <c r="L31" i="12" s="1"/>
  <c r="M31" i="12" s="1"/>
  <c r="T184" i="13"/>
  <c r="U184" i="13"/>
  <c r="V185" i="13"/>
  <c r="G132" i="7"/>
  <c r="L131" i="7"/>
  <c r="G31" i="12" s="1"/>
  <c r="H31" i="12" s="1"/>
  <c r="I31" i="12" s="1"/>
  <c r="N133" i="7" l="1"/>
  <c r="S132" i="7"/>
  <c r="K32" i="12" s="1"/>
  <c r="L32" i="12" s="1"/>
  <c r="M32" i="12" s="1"/>
  <c r="N32" i="12"/>
  <c r="J32" i="12"/>
  <c r="T185" i="13"/>
  <c r="U185" i="13"/>
  <c r="V186" i="13"/>
  <c r="L132" i="7"/>
  <c r="G32" i="12" s="1"/>
  <c r="H32" i="12" s="1"/>
  <c r="I32" i="12" s="1"/>
  <c r="G133" i="7"/>
  <c r="J33" i="12" l="1"/>
  <c r="N33" i="12"/>
  <c r="N134" i="7"/>
  <c r="S133" i="7"/>
  <c r="K33" i="12" s="1"/>
  <c r="L33" i="12" s="1"/>
  <c r="M33" i="12" s="1"/>
  <c r="U186" i="13"/>
  <c r="V187" i="13"/>
  <c r="T186" i="13"/>
  <c r="G134" i="7"/>
  <c r="L133" i="7"/>
  <c r="G33" i="12" s="1"/>
  <c r="H33" i="12" s="1"/>
  <c r="I33" i="12" s="1"/>
  <c r="N135" i="7" l="1"/>
  <c r="S134" i="7"/>
  <c r="K34" i="12" s="1"/>
  <c r="L34" i="12" s="1"/>
  <c r="M34" i="12" s="1"/>
  <c r="N34" i="12"/>
  <c r="J34" i="12"/>
  <c r="T187" i="13"/>
  <c r="U187" i="13"/>
  <c r="V188" i="13"/>
  <c r="L134" i="7"/>
  <c r="G34" i="12" s="1"/>
  <c r="H34" i="12" s="1"/>
  <c r="I34" i="12" s="1"/>
  <c r="G135" i="7"/>
  <c r="N35" i="12" l="1"/>
  <c r="N136" i="7"/>
  <c r="S135" i="7"/>
  <c r="K35" i="12" s="1"/>
  <c r="L35" i="12" s="1"/>
  <c r="M35" i="12" s="1"/>
  <c r="J35" i="12"/>
  <c r="U188" i="13"/>
  <c r="V189" i="13"/>
  <c r="T188" i="13"/>
  <c r="G136" i="7"/>
  <c r="L135" i="7"/>
  <c r="G35" i="12" s="1"/>
  <c r="H35" i="12" s="1"/>
  <c r="I35" i="12" s="1"/>
  <c r="J36" i="12" l="1"/>
  <c r="N137" i="7"/>
  <c r="S136" i="7"/>
  <c r="K36" i="12" s="1"/>
  <c r="L36" i="12" s="1"/>
  <c r="M36" i="12" s="1"/>
  <c r="N36" i="12"/>
  <c r="T189" i="13"/>
  <c r="U189" i="13"/>
  <c r="V190" i="13"/>
  <c r="L136" i="7"/>
  <c r="G36" i="12" s="1"/>
  <c r="H36" i="12" s="1"/>
  <c r="I36" i="12" s="1"/>
  <c r="G137" i="7"/>
  <c r="N37" i="12" l="1"/>
  <c r="J37" i="12"/>
  <c r="N138" i="7"/>
  <c r="S137" i="7"/>
  <c r="K37" i="12" s="1"/>
  <c r="L37" i="12" s="1"/>
  <c r="M37" i="12" s="1"/>
  <c r="V191" i="13"/>
  <c r="T190" i="13"/>
  <c r="U190" i="13"/>
  <c r="G138" i="7"/>
  <c r="L137" i="7"/>
  <c r="G37" i="12" s="1"/>
  <c r="H37" i="12" s="1"/>
  <c r="I37" i="12" s="1"/>
  <c r="N139" i="7" l="1"/>
  <c r="S138" i="7"/>
  <c r="K38" i="12" s="1"/>
  <c r="L38" i="12" s="1"/>
  <c r="M38" i="12" s="1"/>
  <c r="N38" i="12"/>
  <c r="J38" i="12"/>
  <c r="T191" i="13"/>
  <c r="U191" i="13"/>
  <c r="V192" i="13"/>
  <c r="L138" i="7"/>
  <c r="G38" i="12" s="1"/>
  <c r="H38" i="12" s="1"/>
  <c r="I38" i="12" s="1"/>
  <c r="G139" i="7"/>
  <c r="J39" i="12" l="1"/>
  <c r="N39" i="12"/>
  <c r="N140" i="7"/>
  <c r="S139" i="7"/>
  <c r="K39" i="12" s="1"/>
  <c r="L39" i="12" s="1"/>
  <c r="M39" i="12" s="1"/>
  <c r="T192" i="13"/>
  <c r="U192" i="13"/>
  <c r="V193" i="13"/>
  <c r="L139" i="7"/>
  <c r="G39" i="12" s="1"/>
  <c r="H39" i="12" s="1"/>
  <c r="I39" i="12" s="1"/>
  <c r="G140" i="7"/>
  <c r="N141" i="7" l="1"/>
  <c r="S140" i="7"/>
  <c r="K40" i="12" s="1"/>
  <c r="L40" i="12" s="1"/>
  <c r="M40" i="12" s="1"/>
  <c r="N40" i="12"/>
  <c r="J40" i="12"/>
  <c r="U193" i="13"/>
  <c r="V194" i="13"/>
  <c r="T193" i="13"/>
  <c r="L140" i="7"/>
  <c r="G40" i="12" s="1"/>
  <c r="H40" i="12" s="1"/>
  <c r="I40" i="12" s="1"/>
  <c r="G141" i="7"/>
  <c r="J41" i="12" l="1"/>
  <c r="N41" i="12"/>
  <c r="N142" i="7"/>
  <c r="S141" i="7"/>
  <c r="K41" i="12" s="1"/>
  <c r="L41" i="12" s="1"/>
  <c r="M41" i="12" s="1"/>
  <c r="T194" i="13"/>
  <c r="U194" i="13"/>
  <c r="V195" i="13"/>
  <c r="G142" i="7"/>
  <c r="L141" i="7"/>
  <c r="G41" i="12" s="1"/>
  <c r="H41" i="12" s="1"/>
  <c r="I41" i="12" s="1"/>
  <c r="N143" i="7" l="1"/>
  <c r="S142" i="7"/>
  <c r="K42" i="12" s="1"/>
  <c r="L42" i="12" s="1"/>
  <c r="M42" i="12" s="1"/>
  <c r="N42" i="12"/>
  <c r="J42" i="12"/>
  <c r="T195" i="13"/>
  <c r="V196" i="13"/>
  <c r="U195" i="13"/>
  <c r="L142" i="7"/>
  <c r="G42" i="12" s="1"/>
  <c r="H42" i="12" s="1"/>
  <c r="I42" i="12" s="1"/>
  <c r="G143" i="7"/>
  <c r="J43" i="12" l="1"/>
  <c r="N144" i="7"/>
  <c r="S143" i="7"/>
  <c r="K43" i="12" s="1"/>
  <c r="L43" i="12" s="1"/>
  <c r="M43" i="12" s="1"/>
  <c r="N43" i="12"/>
  <c r="V197" i="13"/>
  <c r="U196" i="13"/>
  <c r="T196" i="13"/>
  <c r="G144" i="7"/>
  <c r="L143" i="7"/>
  <c r="G43" i="12" s="1"/>
  <c r="H43" i="12" s="1"/>
  <c r="I43" i="12" s="1"/>
  <c r="N44" i="12" l="1"/>
  <c r="J44" i="12"/>
  <c r="N145" i="7"/>
  <c r="S144" i="7"/>
  <c r="K44" i="12" s="1"/>
  <c r="L44" i="12" s="1"/>
  <c r="M44" i="12" s="1"/>
  <c r="V198" i="13"/>
  <c r="T197" i="13"/>
  <c r="U197" i="13"/>
  <c r="L144" i="7"/>
  <c r="G44" i="12" s="1"/>
  <c r="H44" i="12" s="1"/>
  <c r="I44" i="12" s="1"/>
  <c r="G145" i="7"/>
  <c r="N146" i="7" l="1"/>
  <c r="S145" i="7"/>
  <c r="K45" i="12" s="1"/>
  <c r="L45" i="12" s="1"/>
  <c r="M45" i="12" s="1"/>
  <c r="N45" i="12"/>
  <c r="J45" i="12"/>
  <c r="U198" i="13"/>
  <c r="V199" i="13"/>
  <c r="T198" i="13"/>
  <c r="L145" i="7"/>
  <c r="G45" i="12" s="1"/>
  <c r="H45" i="12" s="1"/>
  <c r="I45" i="12" s="1"/>
  <c r="G146" i="7"/>
  <c r="J46" i="12" l="1"/>
  <c r="N46" i="12"/>
  <c r="N147" i="7"/>
  <c r="S146" i="7"/>
  <c r="K46" i="12" s="1"/>
  <c r="L46" i="12" s="1"/>
  <c r="M46" i="12" s="1"/>
  <c r="U199" i="13"/>
  <c r="T199" i="13"/>
  <c r="V200" i="13"/>
  <c r="L146" i="7"/>
  <c r="G46" i="12" s="1"/>
  <c r="H46" i="12" s="1"/>
  <c r="I46" i="12" s="1"/>
  <c r="G147" i="7"/>
  <c r="N148" i="7" l="1"/>
  <c r="S147" i="7"/>
  <c r="K47" i="12" s="1"/>
  <c r="L47" i="12" s="1"/>
  <c r="M47" i="12" s="1"/>
  <c r="N47" i="12"/>
  <c r="J47" i="12"/>
  <c r="U200" i="13"/>
  <c r="T200" i="13"/>
  <c r="V201" i="13"/>
  <c r="L147" i="7"/>
  <c r="G47" i="12" s="1"/>
  <c r="H47" i="12" s="1"/>
  <c r="I47" i="12" s="1"/>
  <c r="G148" i="7"/>
  <c r="J48" i="12" l="1"/>
  <c r="N149" i="7"/>
  <c r="S148" i="7"/>
  <c r="K48" i="12" s="1"/>
  <c r="L48" i="12" s="1"/>
  <c r="M48" i="12" s="1"/>
  <c r="N48" i="12"/>
  <c r="U201" i="13"/>
  <c r="V202" i="13"/>
  <c r="T201" i="13"/>
  <c r="L148" i="7"/>
  <c r="G48" i="12" s="1"/>
  <c r="H48" i="12" s="1"/>
  <c r="I48" i="12" s="1"/>
  <c r="G149" i="7"/>
  <c r="J49" i="12" l="1"/>
  <c r="N49" i="12"/>
  <c r="N150" i="7"/>
  <c r="S149" i="7"/>
  <c r="K49" i="12" s="1"/>
  <c r="L49" i="12" s="1"/>
  <c r="M49" i="12" s="1"/>
  <c r="T202" i="13"/>
  <c r="U202" i="13"/>
  <c r="V203" i="13"/>
  <c r="L149" i="7"/>
  <c r="G49" i="12" s="1"/>
  <c r="H49" i="12" s="1"/>
  <c r="I49" i="12" s="1"/>
  <c r="G150" i="7"/>
  <c r="J50" i="12" l="1"/>
  <c r="N151" i="7"/>
  <c r="S150" i="7"/>
  <c r="K50" i="12" s="1"/>
  <c r="L50" i="12" s="1"/>
  <c r="M50" i="12" s="1"/>
  <c r="N50" i="12"/>
  <c r="V204" i="13"/>
  <c r="T203" i="13"/>
  <c r="U203" i="13"/>
  <c r="L150" i="7"/>
  <c r="G50" i="12" s="1"/>
  <c r="H50" i="12" s="1"/>
  <c r="I50" i="12" s="1"/>
  <c r="G151" i="7"/>
  <c r="J51" i="12" l="1"/>
  <c r="N152" i="7"/>
  <c r="S151" i="7"/>
  <c r="K51" i="12" s="1"/>
  <c r="L51" i="12" s="1"/>
  <c r="M51" i="12" s="1"/>
  <c r="N51" i="12"/>
  <c r="U204" i="13"/>
  <c r="V205" i="13"/>
  <c r="T204" i="13"/>
  <c r="L151" i="7"/>
  <c r="G51" i="12" s="1"/>
  <c r="H51" i="12" s="1"/>
  <c r="I51" i="12" s="1"/>
  <c r="G152" i="7"/>
  <c r="N52" i="12" l="1"/>
  <c r="N153" i="7"/>
  <c r="S152" i="7"/>
  <c r="K52" i="12" s="1"/>
  <c r="L52" i="12" s="1"/>
  <c r="M52" i="12" s="1"/>
  <c r="J52" i="12"/>
  <c r="V206" i="13"/>
  <c r="T205" i="13"/>
  <c r="U205" i="13"/>
  <c r="L152" i="7"/>
  <c r="G52" i="12" s="1"/>
  <c r="H52" i="12" s="1"/>
  <c r="I52" i="12" s="1"/>
  <c r="G153" i="7"/>
  <c r="N154" i="7" l="1"/>
  <c r="S153" i="7"/>
  <c r="K53" i="12" s="1"/>
  <c r="L53" i="12" s="1"/>
  <c r="M53" i="12" s="1"/>
  <c r="J53" i="12"/>
  <c r="N53" i="12"/>
  <c r="U206" i="13"/>
  <c r="V207" i="13"/>
  <c r="T206" i="13"/>
  <c r="G154" i="7"/>
  <c r="L153" i="7"/>
  <c r="G53" i="12" s="1"/>
  <c r="H53" i="12" s="1"/>
  <c r="I53" i="12" s="1"/>
  <c r="J54" i="12" l="1"/>
  <c r="N155" i="7"/>
  <c r="S154" i="7"/>
  <c r="K54" i="12" s="1"/>
  <c r="L54" i="12" s="1"/>
  <c r="M54" i="12" s="1"/>
  <c r="N54" i="12"/>
  <c r="T207" i="13"/>
  <c r="U207" i="13"/>
  <c r="V208" i="13"/>
  <c r="G155" i="7"/>
  <c r="L154" i="7"/>
  <c r="G54" i="12" s="1"/>
  <c r="H54" i="12" s="1"/>
  <c r="I54" i="12" s="1"/>
  <c r="N55" i="12" l="1"/>
  <c r="N156" i="7"/>
  <c r="S155" i="7"/>
  <c r="K55" i="12" s="1"/>
  <c r="L55" i="12" s="1"/>
  <c r="M55" i="12" s="1"/>
  <c r="J55" i="12"/>
  <c r="T208" i="13"/>
  <c r="U208" i="13"/>
  <c r="V209" i="13"/>
  <c r="G156" i="7"/>
  <c r="L155" i="7"/>
  <c r="G55" i="12" s="1"/>
  <c r="H55" i="12" s="1"/>
  <c r="I55" i="12" s="1"/>
  <c r="N56" i="12" l="1"/>
  <c r="N157" i="7"/>
  <c r="S156" i="7"/>
  <c r="K56" i="12" s="1"/>
  <c r="L56" i="12" s="1"/>
  <c r="M56" i="12" s="1"/>
  <c r="J56" i="12"/>
  <c r="V210" i="13"/>
  <c r="U209" i="13"/>
  <c r="T209" i="13"/>
  <c r="G157" i="7"/>
  <c r="L156" i="7"/>
  <c r="G56" i="12" s="1"/>
  <c r="H56" i="12" s="1"/>
  <c r="I56" i="12" s="1"/>
  <c r="N57" i="12" l="1"/>
  <c r="J57" i="12"/>
  <c r="N158" i="7"/>
  <c r="S157" i="7"/>
  <c r="K57" i="12" s="1"/>
  <c r="L57" i="12" s="1"/>
  <c r="M57" i="12" s="1"/>
  <c r="T210" i="13"/>
  <c r="V211" i="13"/>
  <c r="U210" i="13"/>
  <c r="L157" i="7"/>
  <c r="G57" i="12" s="1"/>
  <c r="H57" i="12" s="1"/>
  <c r="I57" i="12" s="1"/>
  <c r="G158" i="7"/>
  <c r="N58" i="12" l="1"/>
  <c r="N159" i="7"/>
  <c r="S158" i="7"/>
  <c r="K58" i="12" s="1"/>
  <c r="L58" i="12" s="1"/>
  <c r="M58" i="12" s="1"/>
  <c r="J58" i="12"/>
  <c r="T211" i="13"/>
  <c r="V212" i="13"/>
  <c r="U211" i="13"/>
  <c r="G159" i="7"/>
  <c r="L158" i="7"/>
  <c r="G58" i="12" s="1"/>
  <c r="H58" i="12" s="1"/>
  <c r="I58" i="12" s="1"/>
  <c r="N160" i="7" l="1"/>
  <c r="S159" i="7"/>
  <c r="K59" i="12" s="1"/>
  <c r="L59" i="12" s="1"/>
  <c r="M59" i="12" s="1"/>
  <c r="J59" i="12"/>
  <c r="N59" i="12"/>
  <c r="U212" i="13"/>
  <c r="T212" i="13"/>
  <c r="V213" i="13"/>
  <c r="L159" i="7"/>
  <c r="G59" i="12" s="1"/>
  <c r="H59" i="12" s="1"/>
  <c r="I59" i="12" s="1"/>
  <c r="G160" i="7"/>
  <c r="J60" i="12" l="1"/>
  <c r="N161" i="7"/>
  <c r="S160" i="7"/>
  <c r="K60" i="12" s="1"/>
  <c r="L60" i="12" s="1"/>
  <c r="M60" i="12" s="1"/>
  <c r="N60" i="12"/>
  <c r="V214" i="13"/>
  <c r="U213" i="13"/>
  <c r="T213" i="13"/>
  <c r="G161" i="7"/>
  <c r="L160" i="7"/>
  <c r="G60" i="12" s="1"/>
  <c r="H60" i="12" s="1"/>
  <c r="I60" i="12" s="1"/>
  <c r="N61" i="12" l="1"/>
  <c r="N162" i="7"/>
  <c r="S161" i="7"/>
  <c r="K61" i="12" s="1"/>
  <c r="L61" i="12" s="1"/>
  <c r="M61" i="12" s="1"/>
  <c r="J61" i="12"/>
  <c r="T214" i="13"/>
  <c r="V215" i="13"/>
  <c r="U214" i="13"/>
  <c r="G162" i="7"/>
  <c r="L161" i="7"/>
  <c r="G61" i="12" s="1"/>
  <c r="H61" i="12" s="1"/>
  <c r="I61" i="12" s="1"/>
  <c r="J62" i="12" l="1"/>
  <c r="N62" i="12"/>
  <c r="N163" i="7"/>
  <c r="S162" i="7"/>
  <c r="K62" i="12" s="1"/>
  <c r="L62" i="12" s="1"/>
  <c r="M62" i="12" s="1"/>
  <c r="U215" i="13"/>
  <c r="T215" i="13"/>
  <c r="V216" i="13"/>
  <c r="G163" i="7"/>
  <c r="L162" i="7"/>
  <c r="G62" i="12" s="1"/>
  <c r="H62" i="12" s="1"/>
  <c r="I62" i="12" s="1"/>
  <c r="N164" i="7" l="1"/>
  <c r="S163" i="7"/>
  <c r="K63" i="12" s="1"/>
  <c r="L63" i="12" s="1"/>
  <c r="M63" i="12" s="1"/>
  <c r="N63" i="12"/>
  <c r="J63" i="12"/>
  <c r="U216" i="13"/>
  <c r="V217" i="13"/>
  <c r="T216" i="13"/>
  <c r="G164" i="7"/>
  <c r="L163" i="7"/>
  <c r="G63" i="12" s="1"/>
  <c r="H63" i="12" s="1"/>
  <c r="I63" i="12" s="1"/>
  <c r="J64" i="12" l="1"/>
  <c r="N64" i="12"/>
  <c r="N165" i="7"/>
  <c r="S164" i="7"/>
  <c r="K64" i="12" s="1"/>
  <c r="L64" i="12" s="1"/>
  <c r="M64" i="12" s="1"/>
  <c r="T217" i="13"/>
  <c r="U217" i="13"/>
  <c r="V218" i="13"/>
  <c r="G165" i="7"/>
  <c r="L164" i="7"/>
  <c r="G64" i="12" s="1"/>
  <c r="H64" i="12" s="1"/>
  <c r="I64" i="12" s="1"/>
  <c r="J65" i="12" l="1"/>
  <c r="N65" i="12"/>
  <c r="N166" i="7"/>
  <c r="S165" i="7"/>
  <c r="K65" i="12" s="1"/>
  <c r="L65" i="12" s="1"/>
  <c r="M65" i="12" s="1"/>
  <c r="T218" i="13"/>
  <c r="V219" i="13"/>
  <c r="U218" i="13"/>
  <c r="L165" i="7"/>
  <c r="G65" i="12" s="1"/>
  <c r="H65" i="12" s="1"/>
  <c r="I65" i="12" s="1"/>
  <c r="G166" i="7"/>
  <c r="N167" i="7" l="1"/>
  <c r="S166" i="7"/>
  <c r="K66" i="12" s="1"/>
  <c r="L66" i="12" s="1"/>
  <c r="M66" i="12" s="1"/>
  <c r="J66" i="12"/>
  <c r="N66" i="12"/>
  <c r="U219" i="13"/>
  <c r="T219" i="13"/>
  <c r="V220" i="13"/>
  <c r="G167" i="7"/>
  <c r="L166" i="7"/>
  <c r="G66" i="12" s="1"/>
  <c r="H66" i="12" s="1"/>
  <c r="I66" i="12" s="1"/>
  <c r="N67" i="12" l="1"/>
  <c r="N168" i="7"/>
  <c r="S167" i="7"/>
  <c r="K67" i="12" s="1"/>
  <c r="L67" i="12" s="1"/>
  <c r="M67" i="12" s="1"/>
  <c r="J67" i="12"/>
  <c r="V221" i="13"/>
  <c r="U220" i="13"/>
  <c r="T220" i="13"/>
  <c r="L167" i="7"/>
  <c r="G67" i="12" s="1"/>
  <c r="H67" i="12" s="1"/>
  <c r="I67" i="12" s="1"/>
  <c r="G168" i="7"/>
  <c r="J68" i="12" l="1"/>
  <c r="N169" i="7"/>
  <c r="S168" i="7"/>
  <c r="K68" i="12" s="1"/>
  <c r="L68" i="12" s="1"/>
  <c r="M68" i="12" s="1"/>
  <c r="N68" i="12"/>
  <c r="T221" i="13"/>
  <c r="V222" i="13"/>
  <c r="U221" i="13"/>
  <c r="G169" i="7"/>
  <c r="L168" i="7"/>
  <c r="G68" i="12" s="1"/>
  <c r="H68" i="12" s="1"/>
  <c r="I68" i="12" s="1"/>
  <c r="N170" i="7" l="1"/>
  <c r="S169" i="7"/>
  <c r="K69" i="12" s="1"/>
  <c r="L69" i="12" s="1"/>
  <c r="M69" i="12" s="1"/>
  <c r="N69" i="12"/>
  <c r="J69" i="12"/>
  <c r="T222" i="13"/>
  <c r="U222" i="13"/>
  <c r="V223" i="13"/>
  <c r="G170" i="7"/>
  <c r="L169" i="7"/>
  <c r="G69" i="12" s="1"/>
  <c r="H69" i="12" s="1"/>
  <c r="I69" i="12" s="1"/>
  <c r="N70" i="12" l="1"/>
  <c r="J70" i="12"/>
  <c r="N171" i="7"/>
  <c r="S170" i="7"/>
  <c r="K70" i="12" s="1"/>
  <c r="L70" i="12" s="1"/>
  <c r="M70" i="12" s="1"/>
  <c r="V224" i="13"/>
  <c r="U223" i="13"/>
  <c r="T223" i="13"/>
  <c r="G171" i="7"/>
  <c r="L170" i="7"/>
  <c r="G70" i="12" s="1"/>
  <c r="H70" i="12" s="1"/>
  <c r="I70" i="12" s="1"/>
  <c r="N172" i="7" l="1"/>
  <c r="S171" i="7"/>
  <c r="K71" i="12" s="1"/>
  <c r="L71" i="12" s="1"/>
  <c r="M71" i="12" s="1"/>
  <c r="J71" i="12"/>
  <c r="N71" i="12"/>
  <c r="V225" i="13"/>
  <c r="T224" i="13"/>
  <c r="U224" i="13"/>
  <c r="G172" i="7"/>
  <c r="L171" i="7"/>
  <c r="G71" i="12" s="1"/>
  <c r="H71" i="12" s="1"/>
  <c r="I71" i="12" s="1"/>
  <c r="N72" i="12" l="1"/>
  <c r="J72" i="12"/>
  <c r="N173" i="7"/>
  <c r="S172" i="7"/>
  <c r="K72" i="12" s="1"/>
  <c r="L72" i="12" s="1"/>
  <c r="M72" i="12" s="1"/>
  <c r="U225" i="13"/>
  <c r="V226" i="13"/>
  <c r="T225" i="13"/>
  <c r="G173" i="7"/>
  <c r="L172" i="7"/>
  <c r="G72" i="12" s="1"/>
  <c r="H72" i="12" s="1"/>
  <c r="I72" i="12" s="1"/>
  <c r="J73" i="12" l="1"/>
  <c r="N73" i="12"/>
  <c r="N174" i="7"/>
  <c r="S173" i="7"/>
  <c r="K73" i="12" s="1"/>
  <c r="L73" i="12" s="1"/>
  <c r="M73" i="12" s="1"/>
  <c r="T226" i="13"/>
  <c r="U226" i="13"/>
  <c r="V227" i="13"/>
  <c r="L173" i="7"/>
  <c r="G73" i="12" s="1"/>
  <c r="H73" i="12" s="1"/>
  <c r="I73" i="12" s="1"/>
  <c r="G174" i="7"/>
  <c r="N175" i="7" l="1"/>
  <c r="S174" i="7"/>
  <c r="K74" i="12" s="1"/>
  <c r="L74" i="12" s="1"/>
  <c r="M74" i="12" s="1"/>
  <c r="N74" i="12"/>
  <c r="J74" i="12"/>
  <c r="T227" i="13"/>
  <c r="U227" i="13"/>
  <c r="V228" i="13"/>
  <c r="G175" i="7"/>
  <c r="L174" i="7"/>
  <c r="G74" i="12" s="1"/>
  <c r="H74" i="12" s="1"/>
  <c r="I74" i="12" s="1"/>
  <c r="N75" i="12" l="1"/>
  <c r="J75" i="12"/>
  <c r="N176" i="7"/>
  <c r="S175" i="7"/>
  <c r="K75" i="12" s="1"/>
  <c r="L75" i="12" s="1"/>
  <c r="M75" i="12" s="1"/>
  <c r="T228" i="13"/>
  <c r="U228" i="13"/>
  <c r="V229" i="13"/>
  <c r="L175" i="7"/>
  <c r="G75" i="12" s="1"/>
  <c r="H75" i="12" s="1"/>
  <c r="I75" i="12" s="1"/>
  <c r="G176" i="7"/>
  <c r="J76" i="12" l="1"/>
  <c r="N177" i="7"/>
  <c r="S176" i="7"/>
  <c r="K76" i="12" s="1"/>
  <c r="L76" i="12" s="1"/>
  <c r="M76" i="12" s="1"/>
  <c r="N76" i="12"/>
  <c r="V230" i="13"/>
  <c r="T229" i="13"/>
  <c r="U229" i="13"/>
  <c r="G177" i="7"/>
  <c r="L176" i="7"/>
  <c r="G76" i="12" s="1"/>
  <c r="H76" i="12" s="1"/>
  <c r="I76" i="12" s="1"/>
  <c r="N77" i="12" l="1"/>
  <c r="N178" i="7"/>
  <c r="S177" i="7"/>
  <c r="K77" i="12" s="1"/>
  <c r="L77" i="12" s="1"/>
  <c r="M77" i="12" s="1"/>
  <c r="J77" i="12"/>
  <c r="U230" i="13"/>
  <c r="V231" i="13"/>
  <c r="T230" i="13"/>
  <c r="L177" i="7"/>
  <c r="G77" i="12" s="1"/>
  <c r="H77" i="12" s="1"/>
  <c r="I77" i="12" s="1"/>
  <c r="G178" i="7"/>
  <c r="N179" i="7" l="1"/>
  <c r="S178" i="7"/>
  <c r="K78" i="12" s="1"/>
  <c r="L78" i="12" s="1"/>
  <c r="M78" i="12" s="1"/>
  <c r="J78" i="12"/>
  <c r="N78" i="12"/>
  <c r="T231" i="13"/>
  <c r="U231" i="13"/>
  <c r="V232" i="13"/>
  <c r="G179" i="7"/>
  <c r="L178" i="7"/>
  <c r="G78" i="12" s="1"/>
  <c r="H78" i="12" s="1"/>
  <c r="I78" i="12" s="1"/>
  <c r="N79" i="12" l="1"/>
  <c r="J79" i="12"/>
  <c r="N180" i="7"/>
  <c r="S179" i="7"/>
  <c r="K79" i="12" s="1"/>
  <c r="L79" i="12" s="1"/>
  <c r="M79" i="12" s="1"/>
  <c r="T232" i="13"/>
  <c r="U232" i="13"/>
  <c r="V233" i="13"/>
  <c r="G180" i="7"/>
  <c r="L179" i="7"/>
  <c r="G79" i="12" s="1"/>
  <c r="H79" i="12" s="1"/>
  <c r="I79" i="12" s="1"/>
  <c r="N181" i="7" l="1"/>
  <c r="S180" i="7"/>
  <c r="K80" i="12" s="1"/>
  <c r="L80" i="12" s="1"/>
  <c r="M80" i="12" s="1"/>
  <c r="N80" i="12"/>
  <c r="J80" i="12"/>
  <c r="V234" i="13"/>
  <c r="T233" i="13"/>
  <c r="U233" i="13"/>
  <c r="G181" i="7"/>
  <c r="L180" i="7"/>
  <c r="G80" i="12" s="1"/>
  <c r="H80" i="12" s="1"/>
  <c r="I80" i="12" s="1"/>
  <c r="N81" i="12" l="1"/>
  <c r="J81" i="12"/>
  <c r="N182" i="7"/>
  <c r="S181" i="7"/>
  <c r="K81" i="12" s="1"/>
  <c r="L81" i="12" s="1"/>
  <c r="M81" i="12" s="1"/>
  <c r="U234" i="13"/>
  <c r="V235" i="13"/>
  <c r="T234" i="13"/>
  <c r="L181" i="7"/>
  <c r="G81" i="12" s="1"/>
  <c r="H81" i="12" s="1"/>
  <c r="I81" i="12" s="1"/>
  <c r="G182" i="7"/>
  <c r="N183" i="7" l="1"/>
  <c r="S182" i="7"/>
  <c r="K82" i="12" s="1"/>
  <c r="L82" i="12" s="1"/>
  <c r="M82" i="12" s="1"/>
  <c r="J82" i="12"/>
  <c r="N82" i="12"/>
  <c r="U235" i="13"/>
  <c r="V236" i="13"/>
  <c r="T235" i="13"/>
  <c r="G183" i="7"/>
  <c r="L182" i="7"/>
  <c r="G82" i="12" s="1"/>
  <c r="H82" i="12" s="1"/>
  <c r="I82" i="12" s="1"/>
  <c r="N83" i="12" l="1"/>
  <c r="J83" i="12"/>
  <c r="N184" i="7"/>
  <c r="S183" i="7"/>
  <c r="K83" i="12" s="1"/>
  <c r="L83" i="12" s="1"/>
  <c r="M83" i="12" s="1"/>
  <c r="U236" i="13"/>
  <c r="T236" i="13"/>
  <c r="V237" i="13"/>
  <c r="L183" i="7"/>
  <c r="G83" i="12" s="1"/>
  <c r="H83" i="12" s="1"/>
  <c r="I83" i="12" s="1"/>
  <c r="G184" i="7"/>
  <c r="N185" i="7" l="1"/>
  <c r="S184" i="7"/>
  <c r="K84" i="12" s="1"/>
  <c r="L84" i="12" s="1"/>
  <c r="M84" i="12" s="1"/>
  <c r="J84" i="12"/>
  <c r="N84" i="12"/>
  <c r="V238" i="13"/>
  <c r="U237" i="13"/>
  <c r="T237" i="13"/>
  <c r="G185" i="7"/>
  <c r="L184" i="7"/>
  <c r="G84" i="12" s="1"/>
  <c r="H84" i="12" s="1"/>
  <c r="I84" i="12" s="1"/>
  <c r="N85" i="12" l="1"/>
  <c r="N186" i="7"/>
  <c r="S185" i="7"/>
  <c r="K85" i="12" s="1"/>
  <c r="L85" i="12" s="1"/>
  <c r="M85" i="12" s="1"/>
  <c r="J85" i="12"/>
  <c r="T238" i="13"/>
  <c r="V239" i="13"/>
  <c r="U238" i="13"/>
  <c r="G186" i="7"/>
  <c r="L185" i="7"/>
  <c r="G85" i="12" s="1"/>
  <c r="H85" i="12" s="1"/>
  <c r="I85" i="12" s="1"/>
  <c r="J86" i="12" l="1"/>
  <c r="N86" i="12"/>
  <c r="N187" i="7"/>
  <c r="S186" i="7"/>
  <c r="K86" i="12" s="1"/>
  <c r="L86" i="12" s="1"/>
  <c r="M86" i="12" s="1"/>
  <c r="U239" i="13"/>
  <c r="T239" i="13"/>
  <c r="V240" i="13"/>
  <c r="G187" i="7"/>
  <c r="L186" i="7"/>
  <c r="G86" i="12" s="1"/>
  <c r="H86" i="12" s="1"/>
  <c r="I86" i="12" s="1"/>
  <c r="N87" i="12" l="1"/>
  <c r="N188" i="7"/>
  <c r="S187" i="7"/>
  <c r="K87" i="12" s="1"/>
  <c r="L87" i="12" s="1"/>
  <c r="M87" i="12" s="1"/>
  <c r="J87" i="12"/>
  <c r="V241" i="13"/>
  <c r="U240" i="13"/>
  <c r="T240" i="13"/>
  <c r="G188" i="7"/>
  <c r="L187" i="7"/>
  <c r="G87" i="12" s="1"/>
  <c r="H87" i="12" s="1"/>
  <c r="I87" i="12" s="1"/>
  <c r="J88" i="12" l="1"/>
  <c r="N189" i="7"/>
  <c r="S188" i="7"/>
  <c r="K88" i="12" s="1"/>
  <c r="L88" i="12" s="1"/>
  <c r="M88" i="12" s="1"/>
  <c r="N88" i="12"/>
  <c r="U241" i="13"/>
  <c r="T241" i="13"/>
  <c r="V242" i="13"/>
  <c r="G189" i="7"/>
  <c r="L188" i="7"/>
  <c r="G88" i="12" s="1"/>
  <c r="H88" i="12" s="1"/>
  <c r="I88" i="12" s="1"/>
  <c r="J89" i="12" l="1"/>
  <c r="N89" i="12"/>
  <c r="N190" i="7"/>
  <c r="S189" i="7"/>
  <c r="K89" i="12" s="1"/>
  <c r="L89" i="12" s="1"/>
  <c r="M89" i="12" s="1"/>
  <c r="U242" i="13"/>
  <c r="T242" i="13"/>
  <c r="V243" i="13"/>
  <c r="L189" i="7"/>
  <c r="G89" i="12" s="1"/>
  <c r="H89" i="12" s="1"/>
  <c r="I89" i="12" s="1"/>
  <c r="G190" i="7"/>
  <c r="N191" i="7" l="1"/>
  <c r="S190" i="7"/>
  <c r="K90" i="12" s="1"/>
  <c r="L90" i="12" s="1"/>
  <c r="M90" i="12" s="1"/>
  <c r="N90" i="12"/>
  <c r="J90" i="12"/>
  <c r="U243" i="13"/>
  <c r="V244" i="13"/>
  <c r="T243" i="13"/>
  <c r="G191" i="7"/>
  <c r="L190" i="7"/>
  <c r="G90" i="12" s="1"/>
  <c r="H90" i="12" s="1"/>
  <c r="I90" i="12" s="1"/>
  <c r="N91" i="12" l="1"/>
  <c r="J91" i="12"/>
  <c r="N192" i="7"/>
  <c r="S191" i="7"/>
  <c r="K91" i="12" s="1"/>
  <c r="L91" i="12" s="1"/>
  <c r="M91" i="12" s="1"/>
  <c r="T244" i="13"/>
  <c r="U244" i="13"/>
  <c r="V245" i="13"/>
  <c r="L191" i="7"/>
  <c r="G91" i="12" s="1"/>
  <c r="H91" i="12" s="1"/>
  <c r="I91" i="12" s="1"/>
  <c r="G192" i="7"/>
  <c r="N193" i="7" l="1"/>
  <c r="S192" i="7"/>
  <c r="K92" i="12" s="1"/>
  <c r="L92" i="12" s="1"/>
  <c r="M92" i="12" s="1"/>
  <c r="J92" i="12"/>
  <c r="N92" i="12"/>
  <c r="V246" i="13"/>
  <c r="T245" i="13"/>
  <c r="U245" i="13"/>
  <c r="G193" i="7"/>
  <c r="L192" i="7"/>
  <c r="G92" i="12" s="1"/>
  <c r="H92" i="12" s="1"/>
  <c r="I92" i="12" s="1"/>
  <c r="J93" i="12" l="1"/>
  <c r="N93" i="12"/>
  <c r="N194" i="7"/>
  <c r="S193" i="7"/>
  <c r="K93" i="12" s="1"/>
  <c r="L93" i="12" s="1"/>
  <c r="M93" i="12" s="1"/>
  <c r="V247" i="13"/>
  <c r="T246" i="13"/>
  <c r="U246" i="13"/>
  <c r="L193" i="7"/>
  <c r="G93" i="12" s="1"/>
  <c r="H93" i="12" s="1"/>
  <c r="I93" i="12" s="1"/>
  <c r="G194" i="7"/>
  <c r="I94" i="12" l="1"/>
  <c r="N94" i="12"/>
  <c r="N195" i="7"/>
  <c r="S194" i="7"/>
  <c r="K94" i="12" s="1"/>
  <c r="L94" i="12" s="1"/>
  <c r="M94" i="12" s="1"/>
  <c r="J94" i="12"/>
  <c r="U247" i="13"/>
  <c r="T247" i="13"/>
  <c r="V248" i="13"/>
  <c r="G195" i="7"/>
  <c r="L194" i="7"/>
  <c r="G94" i="12" s="1"/>
  <c r="H94" i="12" s="1"/>
  <c r="J95" i="12" l="1"/>
  <c r="N196" i="7"/>
  <c r="S195" i="7"/>
  <c r="K95" i="12" s="1"/>
  <c r="L95" i="12" s="1"/>
  <c r="M95" i="12" s="1"/>
  <c r="N95" i="12"/>
  <c r="V249" i="13"/>
  <c r="U248" i="13"/>
  <c r="T248" i="13"/>
  <c r="G196" i="7"/>
  <c r="L195" i="7"/>
  <c r="G95" i="12" s="1"/>
  <c r="H95" i="12" s="1"/>
  <c r="I95" i="12" s="1"/>
  <c r="N96" i="12" l="1"/>
  <c r="J96" i="12"/>
  <c r="N197" i="7"/>
  <c r="S196" i="7"/>
  <c r="K96" i="12" s="1"/>
  <c r="L96" i="12" s="1"/>
  <c r="M96" i="12" s="1"/>
  <c r="T249" i="13"/>
  <c r="V250" i="13"/>
  <c r="U249" i="13"/>
  <c r="G197" i="7"/>
  <c r="L196" i="7"/>
  <c r="G96" i="12" s="1"/>
  <c r="H96" i="12" s="1"/>
  <c r="I96" i="12" s="1"/>
  <c r="N198" i="7" l="1"/>
  <c r="S197" i="7"/>
  <c r="K97" i="12" s="1"/>
  <c r="L97" i="12" s="1"/>
  <c r="M97" i="12" s="1"/>
  <c r="J97" i="12"/>
  <c r="N97" i="12"/>
  <c r="T250" i="13"/>
  <c r="V251" i="13"/>
  <c r="U250" i="13"/>
  <c r="L197" i="7"/>
  <c r="G97" i="12" s="1"/>
  <c r="H97" i="12" s="1"/>
  <c r="I97" i="12" s="1"/>
  <c r="G198" i="7"/>
  <c r="J98" i="12" l="1"/>
  <c r="N98" i="12"/>
  <c r="N199" i="7"/>
  <c r="S198" i="7"/>
  <c r="K98" i="12" s="1"/>
  <c r="L98" i="12" s="1"/>
  <c r="M98" i="12" s="1"/>
  <c r="V252" i="13"/>
  <c r="U251" i="13"/>
  <c r="T251" i="13"/>
  <c r="G199" i="7"/>
  <c r="L198" i="7"/>
  <c r="G98" i="12" s="1"/>
  <c r="H98" i="12" s="1"/>
  <c r="I98" i="12" s="1"/>
  <c r="N200" i="7" l="1"/>
  <c r="S199" i="7"/>
  <c r="K99" i="12" s="1"/>
  <c r="L99" i="12" s="1"/>
  <c r="M99" i="12" s="1"/>
  <c r="N99" i="12"/>
  <c r="J99" i="12"/>
  <c r="V253" i="13"/>
  <c r="T252" i="13"/>
  <c r="U252" i="13"/>
  <c r="L199" i="7"/>
  <c r="G99" i="12" s="1"/>
  <c r="H99" i="12" s="1"/>
  <c r="I99" i="12" s="1"/>
  <c r="G200" i="7"/>
  <c r="N100" i="12" l="1"/>
  <c r="J100" i="12"/>
  <c r="N201" i="7"/>
  <c r="S200" i="7"/>
  <c r="K100" i="12" s="1"/>
  <c r="L100" i="12" s="1"/>
  <c r="M100" i="12" s="1"/>
  <c r="U253" i="13"/>
  <c r="V254" i="13"/>
  <c r="T253" i="13"/>
  <c r="G201" i="7"/>
  <c r="L200" i="7"/>
  <c r="G100" i="12" s="1"/>
  <c r="H100" i="12" s="1"/>
  <c r="I100" i="12" s="1"/>
  <c r="N101" i="12" l="1"/>
  <c r="J101" i="12"/>
  <c r="N202" i="7"/>
  <c r="S201" i="7"/>
  <c r="K101" i="12" s="1"/>
  <c r="L101" i="12" s="1"/>
  <c r="M101" i="12" s="1"/>
  <c r="U254" i="13"/>
  <c r="T254" i="13"/>
  <c r="V255" i="13"/>
  <c r="G202" i="7"/>
  <c r="L201" i="7"/>
  <c r="G101" i="12" s="1"/>
  <c r="H101" i="12" s="1"/>
  <c r="I101" i="12" s="1"/>
  <c r="N203" i="7" l="1"/>
  <c r="S202" i="7"/>
  <c r="K102" i="12" s="1"/>
  <c r="L102" i="12" s="1"/>
  <c r="M102" i="12" s="1"/>
  <c r="J102" i="12"/>
  <c r="N102" i="12"/>
  <c r="V256" i="13"/>
  <c r="U255" i="13"/>
  <c r="T255" i="13"/>
  <c r="G203" i="7"/>
  <c r="L202" i="7"/>
  <c r="G102" i="12" s="1"/>
  <c r="H102" i="12" s="1"/>
  <c r="I102" i="12" s="1"/>
  <c r="N103" i="12" l="1"/>
  <c r="J103" i="12"/>
  <c r="N204" i="7"/>
  <c r="S203" i="7"/>
  <c r="K103" i="12" s="1"/>
  <c r="L103" i="12" s="1"/>
  <c r="M103" i="12" s="1"/>
  <c r="V257" i="13"/>
  <c r="T256" i="13"/>
  <c r="U256" i="13"/>
  <c r="G204" i="7"/>
  <c r="L203" i="7"/>
  <c r="G103" i="12" s="1"/>
  <c r="H103" i="12" s="1"/>
  <c r="I103" i="12" s="1"/>
  <c r="N205" i="7" l="1"/>
  <c r="S204" i="7"/>
  <c r="K104" i="12" s="1"/>
  <c r="L104" i="12" s="1"/>
  <c r="M104" i="12" s="1"/>
  <c r="J104" i="12"/>
  <c r="N104" i="12"/>
  <c r="U257" i="13"/>
  <c r="V258" i="13"/>
  <c r="T257" i="13"/>
  <c r="G205" i="7"/>
  <c r="L204" i="7"/>
  <c r="G104" i="12" s="1"/>
  <c r="H104" i="12" s="1"/>
  <c r="I104" i="12" s="1"/>
  <c r="J105" i="12" l="1"/>
  <c r="N105" i="12"/>
  <c r="N206" i="7"/>
  <c r="S205" i="7"/>
  <c r="K105" i="12" s="1"/>
  <c r="L105" i="12" s="1"/>
  <c r="M105" i="12" s="1"/>
  <c r="U258" i="13"/>
  <c r="T258" i="13"/>
  <c r="V259" i="13"/>
  <c r="L205" i="7"/>
  <c r="G105" i="12" s="1"/>
  <c r="H105" i="12" s="1"/>
  <c r="I105" i="12" s="1"/>
  <c r="G206" i="7"/>
  <c r="N207" i="7" l="1"/>
  <c r="S206" i="7"/>
  <c r="K106" i="12" s="1"/>
  <c r="L106" i="12" s="1"/>
  <c r="M106" i="12" s="1"/>
  <c r="N106" i="12"/>
  <c r="J106" i="12"/>
  <c r="V260" i="13"/>
  <c r="U259" i="13"/>
  <c r="T259" i="13"/>
  <c r="G207" i="7"/>
  <c r="L206" i="7"/>
  <c r="G106" i="12" s="1"/>
  <c r="H106" i="12" s="1"/>
  <c r="I106" i="12" s="1"/>
  <c r="N107" i="12" l="1"/>
  <c r="J107" i="12"/>
  <c r="N208" i="7"/>
  <c r="S207" i="7"/>
  <c r="K107" i="12" s="1"/>
  <c r="L107" i="12" s="1"/>
  <c r="M107" i="12" s="1"/>
  <c r="T260" i="13"/>
  <c r="V261" i="13"/>
  <c r="U260" i="13"/>
  <c r="L207" i="7"/>
  <c r="G107" i="12" s="1"/>
  <c r="H107" i="12" s="1"/>
  <c r="I107" i="12" s="1"/>
  <c r="G208" i="7"/>
  <c r="J108" i="12" l="1"/>
  <c r="N108" i="12"/>
  <c r="N209" i="7"/>
  <c r="S208" i="7"/>
  <c r="K108" i="12" s="1"/>
  <c r="L108" i="12" s="1"/>
  <c r="M108" i="12" s="1"/>
  <c r="T261" i="13"/>
  <c r="U261" i="13"/>
  <c r="V262" i="13"/>
  <c r="G209" i="7"/>
  <c r="L208" i="7"/>
  <c r="G108" i="12" s="1"/>
  <c r="H108" i="12" s="1"/>
  <c r="I108" i="12" s="1"/>
  <c r="N109" i="12" l="1"/>
  <c r="N210" i="7"/>
  <c r="S209" i="7"/>
  <c r="K109" i="12" s="1"/>
  <c r="L109" i="12" s="1"/>
  <c r="M109" i="12" s="1"/>
  <c r="J109" i="12"/>
  <c r="V263" i="13"/>
  <c r="T262" i="13"/>
  <c r="U262" i="13"/>
  <c r="L209" i="7"/>
  <c r="G109" i="12" s="1"/>
  <c r="H109" i="12" s="1"/>
  <c r="I109" i="12" s="1"/>
  <c r="G210" i="7"/>
  <c r="N110" i="12" l="1"/>
  <c r="J110" i="12"/>
  <c r="N211" i="7"/>
  <c r="S210" i="7"/>
  <c r="K110" i="12" s="1"/>
  <c r="L110" i="12" s="1"/>
  <c r="M110" i="12" s="1"/>
  <c r="U263" i="13"/>
  <c r="V264" i="13"/>
  <c r="T263" i="13"/>
  <c r="G211" i="7"/>
  <c r="L210" i="7"/>
  <c r="G110" i="12" s="1"/>
  <c r="H110" i="12" s="1"/>
  <c r="I110" i="12" s="1"/>
  <c r="J111" i="12" l="1"/>
  <c r="N111" i="12"/>
  <c r="N212" i="7"/>
  <c r="S211" i="7"/>
  <c r="K111" i="12" s="1"/>
  <c r="L111" i="12" s="1"/>
  <c r="M111" i="12" s="1"/>
  <c r="T264" i="13"/>
  <c r="U264" i="13"/>
  <c r="V265" i="13"/>
  <c r="G212" i="7"/>
  <c r="L211" i="7"/>
  <c r="G111" i="12" s="1"/>
  <c r="H111" i="12" s="1"/>
  <c r="I111" i="12" s="1"/>
  <c r="N112" i="12" l="1"/>
  <c r="J112" i="12"/>
  <c r="N213" i="7"/>
  <c r="S212" i="7"/>
  <c r="K112" i="12" s="1"/>
  <c r="L112" i="12" s="1"/>
  <c r="M112" i="12" s="1"/>
  <c r="V266" i="13"/>
  <c r="T265" i="13"/>
  <c r="U265" i="13"/>
  <c r="G213" i="7"/>
  <c r="L212" i="7"/>
  <c r="G112" i="12" s="1"/>
  <c r="H112" i="12" s="1"/>
  <c r="I112" i="12" s="1"/>
  <c r="J113" i="12" l="1"/>
  <c r="N214" i="7"/>
  <c r="S213" i="7"/>
  <c r="K113" i="12" s="1"/>
  <c r="L113" i="12" s="1"/>
  <c r="M113" i="12" s="1"/>
  <c r="N113" i="12"/>
  <c r="V267" i="13"/>
  <c r="U266" i="13"/>
  <c r="T266" i="13"/>
  <c r="L213" i="7"/>
  <c r="G113" i="12" s="1"/>
  <c r="H113" i="12" s="1"/>
  <c r="I113" i="12" s="1"/>
  <c r="G214" i="7"/>
  <c r="N215" i="7" l="1"/>
  <c r="S214" i="7"/>
  <c r="K114" i="12" s="1"/>
  <c r="L114" i="12" s="1"/>
  <c r="M114" i="12" s="1"/>
  <c r="J114" i="12"/>
  <c r="N114" i="12"/>
  <c r="T267" i="13"/>
  <c r="V268" i="13"/>
  <c r="U267" i="13"/>
  <c r="G215" i="7"/>
  <c r="L214" i="7"/>
  <c r="G114" i="12" s="1"/>
  <c r="H114" i="12" s="1"/>
  <c r="I114" i="12" s="1"/>
  <c r="J115" i="12" l="1"/>
  <c r="N115" i="12"/>
  <c r="N216" i="7"/>
  <c r="S215" i="7"/>
  <c r="K115" i="12" s="1"/>
  <c r="L115" i="12" s="1"/>
  <c r="M115" i="12" s="1"/>
  <c r="T268" i="13"/>
  <c r="U268" i="13"/>
  <c r="V269" i="13"/>
  <c r="L215" i="7"/>
  <c r="G115" i="12" s="1"/>
  <c r="H115" i="12" s="1"/>
  <c r="I115" i="12" s="1"/>
  <c r="G216" i="7"/>
  <c r="N217" i="7" l="1"/>
  <c r="S216" i="7"/>
  <c r="K116" i="12" s="1"/>
  <c r="L116" i="12" s="1"/>
  <c r="M116" i="12" s="1"/>
  <c r="N116" i="12"/>
  <c r="J116" i="12"/>
  <c r="T269" i="13"/>
  <c r="V270" i="13"/>
  <c r="U269" i="13"/>
  <c r="G217" i="7"/>
  <c r="L216" i="7"/>
  <c r="G116" i="12" s="1"/>
  <c r="H116" i="12" s="1"/>
  <c r="I116" i="12" s="1"/>
  <c r="J117" i="12" l="1"/>
  <c r="N117" i="12"/>
  <c r="N218" i="7"/>
  <c r="S217" i="7"/>
  <c r="K117" i="12" s="1"/>
  <c r="L117" i="12" s="1"/>
  <c r="M117" i="12" s="1"/>
  <c r="U270" i="13"/>
  <c r="T270" i="13"/>
  <c r="V271" i="13"/>
  <c r="L217" i="7"/>
  <c r="G117" i="12" s="1"/>
  <c r="H117" i="12" s="1"/>
  <c r="I117" i="12" s="1"/>
  <c r="G218" i="7"/>
  <c r="N118" i="12" l="1"/>
  <c r="N219" i="7"/>
  <c r="S218" i="7"/>
  <c r="K118" i="12" s="1"/>
  <c r="L118" i="12" s="1"/>
  <c r="M118" i="12" s="1"/>
  <c r="J118" i="12"/>
  <c r="V272" i="13"/>
  <c r="U271" i="13"/>
  <c r="T271" i="13"/>
  <c r="G219" i="7"/>
  <c r="L218" i="7"/>
  <c r="G118" i="12" s="1"/>
  <c r="H118" i="12" s="1"/>
  <c r="I118" i="12" s="1"/>
  <c r="J119" i="12" l="1"/>
  <c r="N119" i="12"/>
  <c r="N220" i="7"/>
  <c r="S219" i="7"/>
  <c r="K119" i="12" s="1"/>
  <c r="L119" i="12" s="1"/>
  <c r="M119" i="12" s="1"/>
  <c r="T272" i="13"/>
  <c r="V273" i="13"/>
  <c r="U272" i="13"/>
  <c r="G220" i="7"/>
  <c r="L219" i="7"/>
  <c r="G119" i="12" s="1"/>
  <c r="H119" i="12" s="1"/>
  <c r="I119" i="12" s="1"/>
  <c r="N120" i="12" l="1"/>
  <c r="N221" i="7"/>
  <c r="S220" i="7"/>
  <c r="K120" i="12" s="1"/>
  <c r="L120" i="12" s="1"/>
  <c r="M120" i="12" s="1"/>
  <c r="J120" i="12"/>
  <c r="T273" i="13"/>
  <c r="V274" i="13"/>
  <c r="U273" i="13"/>
  <c r="G221" i="7"/>
  <c r="L220" i="7"/>
  <c r="G120" i="12" s="1"/>
  <c r="H120" i="12" s="1"/>
  <c r="I120" i="12" s="1"/>
  <c r="N121" i="12" l="1"/>
  <c r="J121" i="12"/>
  <c r="N222" i="7"/>
  <c r="S221" i="7"/>
  <c r="K121" i="12" s="1"/>
  <c r="L121" i="12" s="1"/>
  <c r="M121" i="12" s="1"/>
  <c r="V275" i="13"/>
  <c r="U274" i="13"/>
  <c r="T274" i="13"/>
  <c r="G222" i="7"/>
  <c r="L221" i="7"/>
  <c r="G121" i="12" s="1"/>
  <c r="H121" i="12" s="1"/>
  <c r="I121" i="12" s="1"/>
  <c r="N223" i="7" l="1"/>
  <c r="S222" i="7"/>
  <c r="K122" i="12" s="1"/>
  <c r="L122" i="12" s="1"/>
  <c r="M122" i="12" s="1"/>
  <c r="J122" i="12"/>
  <c r="N122" i="12"/>
  <c r="T275" i="13"/>
  <c r="V276" i="13"/>
  <c r="U275" i="13"/>
  <c r="G223" i="7"/>
  <c r="L222" i="7"/>
  <c r="G122" i="12" s="1"/>
  <c r="H122" i="12" s="1"/>
  <c r="I122" i="12" s="1"/>
  <c r="N123" i="12" l="1"/>
  <c r="J123" i="12"/>
  <c r="N224" i="7"/>
  <c r="S223" i="7"/>
  <c r="K123" i="12" s="1"/>
  <c r="L123" i="12" s="1"/>
  <c r="M123" i="12" s="1"/>
  <c r="T276" i="13"/>
  <c r="U276" i="13"/>
  <c r="V277" i="13"/>
  <c r="G224" i="7"/>
  <c r="L223" i="7"/>
  <c r="G123" i="12" s="1"/>
  <c r="H123" i="12" s="1"/>
  <c r="I123" i="12" s="1"/>
  <c r="J124" i="12" l="1"/>
  <c r="N225" i="7"/>
  <c r="S224" i="7"/>
  <c r="K124" i="12" s="1"/>
  <c r="L124" i="12" s="1"/>
  <c r="M124" i="12" s="1"/>
  <c r="N124" i="12"/>
  <c r="T277" i="13"/>
  <c r="U277" i="13"/>
  <c r="V278" i="13"/>
  <c r="G225" i="7"/>
  <c r="L224" i="7"/>
  <c r="G124" i="12" s="1"/>
  <c r="H124" i="12" s="1"/>
  <c r="I124" i="12" s="1"/>
  <c r="N125" i="12" l="1"/>
  <c r="J125" i="12"/>
  <c r="N226" i="7"/>
  <c r="S225" i="7"/>
  <c r="K125" i="12" s="1"/>
  <c r="L125" i="12" s="1"/>
  <c r="M125" i="12" s="1"/>
  <c r="V279" i="13"/>
  <c r="U278" i="13"/>
  <c r="T278" i="13"/>
  <c r="G226" i="7"/>
  <c r="L225" i="7"/>
  <c r="G125" i="12" s="1"/>
  <c r="H125" i="12" s="1"/>
  <c r="I125" i="12" s="1"/>
  <c r="N227" i="7" l="1"/>
  <c r="S226" i="7"/>
  <c r="K126" i="12" s="1"/>
  <c r="L126" i="12" s="1"/>
  <c r="M126" i="12" s="1"/>
  <c r="J126" i="12"/>
  <c r="N126" i="12"/>
  <c r="T279" i="13"/>
  <c r="V280" i="13"/>
  <c r="U279" i="13"/>
  <c r="G227" i="7"/>
  <c r="L226" i="7"/>
  <c r="G126" i="12" s="1"/>
  <c r="H126" i="12" s="1"/>
  <c r="I126" i="12" s="1"/>
  <c r="J127" i="12" l="1"/>
  <c r="N127" i="12"/>
  <c r="N228" i="7"/>
  <c r="S227" i="7"/>
  <c r="K127" i="12" s="1"/>
  <c r="L127" i="12" s="1"/>
  <c r="M127" i="12" s="1"/>
  <c r="T280" i="13"/>
  <c r="U280" i="13"/>
  <c r="V281" i="13"/>
  <c r="G228" i="7"/>
  <c r="L227" i="7"/>
  <c r="G127" i="12" s="1"/>
  <c r="H127" i="12" s="1"/>
  <c r="I127" i="12" s="1"/>
  <c r="N229" i="7" l="1"/>
  <c r="S228" i="7"/>
  <c r="K128" i="12" s="1"/>
  <c r="L128" i="12" s="1"/>
  <c r="M128" i="12" s="1"/>
  <c r="N128" i="12"/>
  <c r="J128" i="12"/>
  <c r="V282" i="13"/>
  <c r="U281" i="13"/>
  <c r="T281" i="13"/>
  <c r="G229" i="7"/>
  <c r="L228" i="7"/>
  <c r="G128" i="12" s="1"/>
  <c r="H128" i="12" s="1"/>
  <c r="I128" i="12" s="1"/>
  <c r="N129" i="12" l="1"/>
  <c r="J129" i="12"/>
  <c r="N230" i="7"/>
  <c r="S229" i="7"/>
  <c r="K129" i="12" s="1"/>
  <c r="L129" i="12" s="1"/>
  <c r="M129" i="12" s="1"/>
  <c r="V283" i="13"/>
  <c r="T282" i="13"/>
  <c r="U282" i="13"/>
  <c r="G230" i="7"/>
  <c r="L229" i="7"/>
  <c r="G129" i="12" s="1"/>
  <c r="H129" i="12" s="1"/>
  <c r="I129" i="12" s="1"/>
  <c r="N231" i="7" l="1"/>
  <c r="S230" i="7"/>
  <c r="K130" i="12" s="1"/>
  <c r="L130" i="12" s="1"/>
  <c r="M130" i="12" s="1"/>
  <c r="J130" i="12"/>
  <c r="N130" i="12"/>
  <c r="U283" i="13"/>
  <c r="V284" i="13"/>
  <c r="T283" i="13"/>
  <c r="G231" i="7"/>
  <c r="L230" i="7"/>
  <c r="G130" i="12" s="1"/>
  <c r="H130" i="12" s="1"/>
  <c r="I130" i="12" s="1"/>
  <c r="J131" i="12" l="1"/>
  <c r="N131" i="12"/>
  <c r="N232" i="7"/>
  <c r="S231" i="7"/>
  <c r="K131" i="12" s="1"/>
  <c r="L131" i="12" s="1"/>
  <c r="M131" i="12" s="1"/>
  <c r="T284" i="13"/>
  <c r="U284" i="13"/>
  <c r="V285" i="13"/>
  <c r="G232" i="7"/>
  <c r="L231" i="7"/>
  <c r="G131" i="12" s="1"/>
  <c r="H131" i="12" s="1"/>
  <c r="I131" i="12" s="1"/>
  <c r="N233" i="7" l="1"/>
  <c r="S232" i="7"/>
  <c r="K132" i="12" s="1"/>
  <c r="L132" i="12" s="1"/>
  <c r="M132" i="12" s="1"/>
  <c r="N132" i="12"/>
  <c r="J132" i="12"/>
  <c r="T285" i="13"/>
  <c r="U285" i="13"/>
  <c r="V286" i="13"/>
  <c r="L232" i="7"/>
  <c r="G132" i="12" s="1"/>
  <c r="H132" i="12" s="1"/>
  <c r="I132" i="12" s="1"/>
  <c r="G233" i="7"/>
  <c r="N133" i="12" l="1"/>
  <c r="N234" i="7"/>
  <c r="S233" i="7"/>
  <c r="K133" i="12" s="1"/>
  <c r="L133" i="12" s="1"/>
  <c r="M133" i="12" s="1"/>
  <c r="J133" i="12"/>
  <c r="V287" i="13"/>
  <c r="T286" i="13"/>
  <c r="U286" i="13"/>
  <c r="G234" i="7"/>
  <c r="L233" i="7"/>
  <c r="G133" i="12" s="1"/>
  <c r="H133" i="12" s="1"/>
  <c r="I133" i="12" s="1"/>
  <c r="J134" i="12" l="1"/>
  <c r="N134" i="12"/>
  <c r="N235" i="7"/>
  <c r="S234" i="7"/>
  <c r="K134" i="12" s="1"/>
  <c r="L134" i="12" s="1"/>
  <c r="M134" i="12" s="1"/>
  <c r="U287" i="13"/>
  <c r="V288" i="13"/>
  <c r="T287" i="13"/>
  <c r="L234" i="7"/>
  <c r="G134" i="12" s="1"/>
  <c r="H134" i="12" s="1"/>
  <c r="I134" i="12" s="1"/>
  <c r="G235" i="7"/>
  <c r="N236" i="7" l="1"/>
  <c r="S235" i="7"/>
  <c r="K135" i="12" s="1"/>
  <c r="L135" i="12" s="1"/>
  <c r="M135" i="12" s="1"/>
  <c r="N135" i="12"/>
  <c r="J135" i="12"/>
  <c r="T288" i="13"/>
  <c r="U288" i="13"/>
  <c r="V289" i="13"/>
  <c r="G236" i="7"/>
  <c r="L235" i="7"/>
  <c r="G135" i="12" s="1"/>
  <c r="H135" i="12" s="1"/>
  <c r="I135" i="12" s="1"/>
  <c r="N136" i="12" l="1"/>
  <c r="J136" i="12"/>
  <c r="N237" i="7"/>
  <c r="S236" i="7"/>
  <c r="K136" i="12" s="1"/>
  <c r="L136" i="12" s="1"/>
  <c r="M136" i="12" s="1"/>
  <c r="V290" i="13"/>
  <c r="T289" i="13"/>
  <c r="U289" i="13"/>
  <c r="L236" i="7"/>
  <c r="G136" i="12" s="1"/>
  <c r="H136" i="12" s="1"/>
  <c r="I136" i="12" s="1"/>
  <c r="G237" i="7"/>
  <c r="N238" i="7" l="1"/>
  <c r="S237" i="7"/>
  <c r="K137" i="12" s="1"/>
  <c r="L137" i="12" s="1"/>
  <c r="M137" i="12" s="1"/>
  <c r="N137" i="12"/>
  <c r="J137" i="12"/>
  <c r="U290" i="13"/>
  <c r="V291" i="13"/>
  <c r="T290" i="13"/>
  <c r="G238" i="7"/>
  <c r="L237" i="7"/>
  <c r="G137" i="12" s="1"/>
  <c r="H137" i="12" s="1"/>
  <c r="I137" i="12" s="1"/>
  <c r="J138" i="12" l="1"/>
  <c r="N239" i="7"/>
  <c r="S238" i="7"/>
  <c r="K138" i="12" s="1"/>
  <c r="L138" i="12" s="1"/>
  <c r="M138" i="12" s="1"/>
  <c r="N138" i="12"/>
  <c r="T291" i="13"/>
  <c r="V292" i="13"/>
  <c r="U291" i="13"/>
  <c r="L238" i="7"/>
  <c r="G138" i="12" s="1"/>
  <c r="H138" i="12" s="1"/>
  <c r="I138" i="12" s="1"/>
  <c r="G239" i="7"/>
  <c r="N139" i="12" l="1"/>
  <c r="N240" i="7"/>
  <c r="S239" i="7"/>
  <c r="K139" i="12" s="1"/>
  <c r="L139" i="12" s="1"/>
  <c r="M139" i="12" s="1"/>
  <c r="J139" i="12"/>
  <c r="U292" i="13"/>
  <c r="T292" i="13"/>
  <c r="V293" i="13"/>
  <c r="G240" i="7"/>
  <c r="L239" i="7"/>
  <c r="G139" i="12" s="1"/>
  <c r="H139" i="12" s="1"/>
  <c r="I139" i="12" s="1"/>
  <c r="J140" i="12" l="1"/>
  <c r="N241" i="7"/>
  <c r="S240" i="7"/>
  <c r="K140" i="12" s="1"/>
  <c r="L140" i="12" s="1"/>
  <c r="M140" i="12" s="1"/>
  <c r="N140" i="12"/>
  <c r="V294" i="13"/>
  <c r="U293" i="13"/>
  <c r="T293" i="13"/>
  <c r="L240" i="7"/>
  <c r="G140" i="12" s="1"/>
  <c r="H140" i="12" s="1"/>
  <c r="I140" i="12" s="1"/>
  <c r="G241" i="7"/>
  <c r="N141" i="12" l="1"/>
  <c r="N242" i="7"/>
  <c r="S241" i="7"/>
  <c r="K141" i="12" s="1"/>
  <c r="L141" i="12" s="1"/>
  <c r="M141" i="12" s="1"/>
  <c r="J141" i="12"/>
  <c r="T294" i="13"/>
  <c r="V295" i="13"/>
  <c r="U294" i="13"/>
  <c r="G242" i="7"/>
  <c r="L241" i="7"/>
  <c r="G141" i="12" s="1"/>
  <c r="H141" i="12" s="1"/>
  <c r="I141" i="12" s="1"/>
  <c r="J142" i="12" l="1"/>
  <c r="N243" i="7"/>
  <c r="S242" i="7"/>
  <c r="K142" i="12" s="1"/>
  <c r="L142" i="12" s="1"/>
  <c r="M142" i="12" s="1"/>
  <c r="N142" i="12"/>
  <c r="U295" i="13"/>
  <c r="V296" i="13"/>
  <c r="T295" i="13"/>
  <c r="L242" i="7"/>
  <c r="G142" i="12" s="1"/>
  <c r="H142" i="12" s="1"/>
  <c r="I142" i="12" s="1"/>
  <c r="G243" i="7"/>
  <c r="N143" i="12" l="1"/>
  <c r="N244" i="7"/>
  <c r="S243" i="7"/>
  <c r="K143" i="12" s="1"/>
  <c r="L143" i="12" s="1"/>
  <c r="M143" i="12" s="1"/>
  <c r="J143" i="12"/>
  <c r="T296" i="13"/>
  <c r="V297" i="13"/>
  <c r="U296" i="13"/>
  <c r="G244" i="7"/>
  <c r="L243" i="7"/>
  <c r="G143" i="12" s="1"/>
  <c r="H143" i="12" s="1"/>
  <c r="I143" i="12" s="1"/>
  <c r="N245" i="7" l="1"/>
  <c r="S244" i="7"/>
  <c r="K144" i="12" s="1"/>
  <c r="L144" i="12" s="1"/>
  <c r="M144" i="12" s="1"/>
  <c r="J144" i="12"/>
  <c r="N144" i="12"/>
  <c r="U297" i="13"/>
  <c r="T297" i="13"/>
  <c r="V298" i="13"/>
  <c r="L244" i="7"/>
  <c r="G144" i="12" s="1"/>
  <c r="H144" i="12" s="1"/>
  <c r="I144" i="12" s="1"/>
  <c r="G245" i="7"/>
  <c r="J145" i="12" l="1"/>
  <c r="N145" i="12"/>
  <c r="N246" i="7"/>
  <c r="S245" i="7"/>
  <c r="K145" i="12" s="1"/>
  <c r="L145" i="12" s="1"/>
  <c r="M145" i="12" s="1"/>
  <c r="U298" i="13"/>
  <c r="T298" i="13"/>
  <c r="V299" i="13"/>
  <c r="G246" i="7"/>
  <c r="L245" i="7"/>
  <c r="G145" i="12" s="1"/>
  <c r="H145" i="12" s="1"/>
  <c r="I145" i="12" s="1"/>
  <c r="J146" i="12" l="1"/>
  <c r="N247" i="7"/>
  <c r="S246" i="7"/>
  <c r="K146" i="12" s="1"/>
  <c r="L146" i="12" s="1"/>
  <c r="M146" i="12" s="1"/>
  <c r="N146" i="12"/>
  <c r="V300" i="13"/>
  <c r="U299" i="13"/>
  <c r="T299" i="13"/>
  <c r="L246" i="7"/>
  <c r="G146" i="12" s="1"/>
  <c r="H146" i="12" s="1"/>
  <c r="I146" i="12" s="1"/>
  <c r="G247" i="7"/>
  <c r="N147" i="12" l="1"/>
  <c r="N248" i="7"/>
  <c r="S247" i="7"/>
  <c r="K147" i="12" s="1"/>
  <c r="L147" i="12" s="1"/>
  <c r="M147" i="12" s="1"/>
  <c r="J147" i="12"/>
  <c r="T300" i="13"/>
  <c r="V301" i="13"/>
  <c r="U300" i="13"/>
  <c r="G248" i="7"/>
  <c r="L247" i="7"/>
  <c r="G147" i="12" s="1"/>
  <c r="H147" i="12" s="1"/>
  <c r="I147" i="12" s="1"/>
  <c r="J148" i="12" l="1"/>
  <c r="N249" i="7"/>
  <c r="S248" i="7"/>
  <c r="K148" i="12" s="1"/>
  <c r="L148" i="12" s="1"/>
  <c r="M148" i="12" s="1"/>
  <c r="N148" i="12"/>
  <c r="U301" i="13"/>
  <c r="T301" i="13"/>
  <c r="V302" i="13"/>
  <c r="L248" i="7"/>
  <c r="G148" i="12" s="1"/>
  <c r="H148" i="12" s="1"/>
  <c r="I148" i="12" s="1"/>
  <c r="G249" i="7"/>
  <c r="N149" i="12" l="1"/>
  <c r="N250" i="7"/>
  <c r="S249" i="7"/>
  <c r="K149" i="12" s="1"/>
  <c r="L149" i="12" s="1"/>
  <c r="M149" i="12" s="1"/>
  <c r="J149" i="12"/>
  <c r="V303" i="13"/>
  <c r="U302" i="13"/>
  <c r="T302" i="13"/>
  <c r="G250" i="7"/>
  <c r="L249" i="7"/>
  <c r="G149" i="12" s="1"/>
  <c r="H149" i="12" s="1"/>
  <c r="I149" i="12" s="1"/>
  <c r="J150" i="12" l="1"/>
  <c r="N251" i="7"/>
  <c r="S250" i="7"/>
  <c r="K150" i="12" s="1"/>
  <c r="L150" i="12" s="1"/>
  <c r="M150" i="12" s="1"/>
  <c r="N150" i="12"/>
  <c r="T303" i="13"/>
  <c r="V304" i="13"/>
  <c r="U303" i="13"/>
  <c r="L250" i="7"/>
  <c r="G150" i="12" s="1"/>
  <c r="H150" i="12" s="1"/>
  <c r="I150" i="12" s="1"/>
  <c r="G251" i="7"/>
  <c r="N151" i="12" l="1"/>
  <c r="N252" i="7"/>
  <c r="S251" i="7"/>
  <c r="K151" i="12" s="1"/>
  <c r="L151" i="12" s="1"/>
  <c r="M151" i="12" s="1"/>
  <c r="J151" i="12"/>
  <c r="T304" i="13"/>
  <c r="U304" i="13"/>
  <c r="V305" i="13"/>
  <c r="G252" i="7"/>
  <c r="L251" i="7"/>
  <c r="G151" i="12" s="1"/>
  <c r="H151" i="12" s="1"/>
  <c r="I151" i="12" s="1"/>
  <c r="J152" i="12" l="1"/>
  <c r="N152" i="12"/>
  <c r="N253" i="7"/>
  <c r="S252" i="7"/>
  <c r="K152" i="12" s="1"/>
  <c r="L152" i="12" s="1"/>
  <c r="M152" i="12" s="1"/>
  <c r="T305" i="13"/>
  <c r="V306" i="13"/>
  <c r="U305" i="13"/>
  <c r="L252" i="7"/>
  <c r="G152" i="12" s="1"/>
  <c r="H152" i="12" s="1"/>
  <c r="I152" i="12" s="1"/>
  <c r="G253" i="7"/>
  <c r="N254" i="7" l="1"/>
  <c r="S253" i="7"/>
  <c r="K153" i="12" s="1"/>
  <c r="L153" i="12" s="1"/>
  <c r="M153" i="12" s="1"/>
  <c r="J153" i="12"/>
  <c r="N153" i="12"/>
  <c r="U306" i="13"/>
  <c r="T306" i="13"/>
  <c r="V307" i="13"/>
  <c r="G254" i="7"/>
  <c r="L253" i="7"/>
  <c r="G153" i="12" s="1"/>
  <c r="H153" i="12" s="1"/>
  <c r="I153" i="12" s="1"/>
  <c r="J154" i="12" l="1"/>
  <c r="N255" i="7"/>
  <c r="S254" i="7"/>
  <c r="K154" i="12" s="1"/>
  <c r="L154" i="12" s="1"/>
  <c r="M154" i="12" s="1"/>
  <c r="N154" i="12"/>
  <c r="V308" i="13"/>
  <c r="U307" i="13"/>
  <c r="T307" i="13"/>
  <c r="L254" i="7"/>
  <c r="G154" i="12" s="1"/>
  <c r="H154" i="12" s="1"/>
  <c r="I154" i="12" s="1"/>
  <c r="G255" i="7"/>
  <c r="N256" i="7" l="1"/>
  <c r="S255" i="7"/>
  <c r="K155" i="12" s="1"/>
  <c r="L155" i="12" s="1"/>
  <c r="M155" i="12" s="1"/>
  <c r="N155" i="12"/>
  <c r="J155" i="12"/>
  <c r="T308" i="13"/>
  <c r="V309" i="13"/>
  <c r="U308" i="13"/>
  <c r="G256" i="7"/>
  <c r="L255" i="7"/>
  <c r="G155" i="12" s="1"/>
  <c r="H155" i="12" s="1"/>
  <c r="I155" i="12" s="1"/>
  <c r="J156" i="12" l="1"/>
  <c r="N156" i="12"/>
  <c r="N257" i="7"/>
  <c r="S256" i="7"/>
  <c r="K156" i="12" s="1"/>
  <c r="L156" i="12" s="1"/>
  <c r="M156" i="12" s="1"/>
  <c r="T309" i="13"/>
  <c r="V310" i="13"/>
  <c r="U309" i="13"/>
  <c r="L256" i="7"/>
  <c r="G156" i="12" s="1"/>
  <c r="H156" i="12" s="1"/>
  <c r="I156" i="12" s="1"/>
  <c r="G257" i="7"/>
  <c r="N258" i="7" l="1"/>
  <c r="S257" i="7"/>
  <c r="K157" i="12" s="1"/>
  <c r="L157" i="12" s="1"/>
  <c r="M157" i="12" s="1"/>
  <c r="J157" i="12"/>
  <c r="N157" i="12"/>
  <c r="V311" i="13"/>
  <c r="U310" i="13"/>
  <c r="T310" i="13"/>
  <c r="G258" i="7"/>
  <c r="L257" i="7"/>
  <c r="G157" i="12" s="1"/>
  <c r="H157" i="12" s="1"/>
  <c r="I157" i="12" s="1"/>
  <c r="J158" i="12" l="1"/>
  <c r="N259" i="7"/>
  <c r="S258" i="7"/>
  <c r="K158" i="12" s="1"/>
  <c r="L158" i="12" s="1"/>
  <c r="M158" i="12" s="1"/>
  <c r="N158" i="12"/>
  <c r="T311" i="13"/>
  <c r="V312" i="13"/>
  <c r="U311" i="13"/>
  <c r="L258" i="7"/>
  <c r="G158" i="12" s="1"/>
  <c r="H158" i="12" s="1"/>
  <c r="I158" i="12" s="1"/>
  <c r="G259" i="7"/>
  <c r="N159" i="12" l="1"/>
  <c r="J159" i="12"/>
  <c r="N260" i="7"/>
  <c r="S259" i="7"/>
  <c r="K159" i="12" s="1"/>
  <c r="L159" i="12" s="1"/>
  <c r="M159" i="12" s="1"/>
  <c r="T312" i="13"/>
  <c r="U312" i="13"/>
  <c r="V313" i="13"/>
  <c r="G260" i="7"/>
  <c r="L259" i="7"/>
  <c r="G159" i="12" s="1"/>
  <c r="H159" i="12" s="1"/>
  <c r="I159" i="12" s="1"/>
  <c r="N160" i="12" l="1"/>
  <c r="J160" i="12"/>
  <c r="N261" i="7"/>
  <c r="S260" i="7"/>
  <c r="K160" i="12" s="1"/>
  <c r="L160" i="12" s="1"/>
  <c r="M160" i="12" s="1"/>
  <c r="T313" i="13"/>
  <c r="U313" i="13"/>
  <c r="V314" i="13"/>
  <c r="L260" i="7"/>
  <c r="G160" i="12" s="1"/>
  <c r="H160" i="12" s="1"/>
  <c r="I160" i="12" s="1"/>
  <c r="G261" i="7"/>
  <c r="N262" i="7" l="1"/>
  <c r="S261" i="7"/>
  <c r="K161" i="12" s="1"/>
  <c r="L161" i="12" s="1"/>
  <c r="M161" i="12" s="1"/>
  <c r="J161" i="12"/>
  <c r="N161" i="12"/>
  <c r="U314" i="13"/>
  <c r="V315" i="13"/>
  <c r="T314" i="13"/>
  <c r="G262" i="7"/>
  <c r="L261" i="7"/>
  <c r="G161" i="12" s="1"/>
  <c r="H161" i="12" s="1"/>
  <c r="I161" i="12" s="1"/>
  <c r="J162" i="12" l="1"/>
  <c r="N162" i="12"/>
  <c r="N263" i="7"/>
  <c r="S262" i="7"/>
  <c r="K162" i="12" s="1"/>
  <c r="L162" i="12" s="1"/>
  <c r="M162" i="12" s="1"/>
  <c r="T315" i="13"/>
  <c r="U315" i="13"/>
  <c r="V316" i="13"/>
  <c r="L262" i="7"/>
  <c r="G162" i="12" s="1"/>
  <c r="H162" i="12" s="1"/>
  <c r="I162" i="12" s="1"/>
  <c r="J163" i="12" s="1"/>
  <c r="G263" i="7"/>
  <c r="N264" i="7" l="1"/>
  <c r="S263" i="7"/>
  <c r="K163" i="12" s="1"/>
  <c r="L163" i="12" s="1"/>
  <c r="M163" i="12" s="1"/>
  <c r="N163" i="12"/>
  <c r="T316" i="13"/>
  <c r="V317" i="13"/>
  <c r="U316" i="13"/>
  <c r="G264" i="7"/>
  <c r="L263" i="7"/>
  <c r="G163" i="12" s="1"/>
  <c r="N164" i="12" l="1"/>
  <c r="N265" i="7"/>
  <c r="S265" i="7" s="1"/>
  <c r="K165" i="12" s="1"/>
  <c r="L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M165" i="12" l="1"/>
  <c r="N165" i="12"/>
  <c r="N166" i="12" s="1"/>
  <c r="J164" i="12"/>
  <c r="H164" i="12"/>
  <c r="I164" i="12" s="1"/>
  <c r="V319" i="13"/>
  <c r="U318" i="13"/>
  <c r="T318" i="13"/>
  <c r="L265" i="7"/>
  <c r="G165" i="12" s="1"/>
  <c r="J165" i="12" l="1"/>
  <c r="H165" i="12"/>
  <c r="I165" i="12" s="1"/>
  <c r="T319" i="13"/>
  <c r="V320" i="13"/>
  <c r="U319" i="13"/>
  <c r="J166" i="12" l="1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F16" i="13" s="1"/>
  <c r="AC15" i="13"/>
  <c r="AC14" i="13"/>
  <c r="AC13" i="13"/>
  <c r="AC12" i="13"/>
  <c r="AF12" i="13" s="1"/>
  <c r="AC11" i="13"/>
  <c r="AC10" i="13"/>
  <c r="AC9" i="13"/>
  <c r="AC8" i="13"/>
  <c r="AF8" i="13" s="1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BZ55" i="13" s="1"/>
  <c r="L55" i="13"/>
  <c r="K55" i="13"/>
  <c r="M54" i="13"/>
  <c r="L54" i="13"/>
  <c r="K54" i="13"/>
  <c r="M53" i="13"/>
  <c r="L53" i="13"/>
  <c r="K53" i="13"/>
  <c r="M52" i="13"/>
  <c r="BZ52" i="13" s="1"/>
  <c r="L52" i="13"/>
  <c r="BY52" i="13" s="1"/>
  <c r="K52" i="13"/>
  <c r="M51" i="13"/>
  <c r="BZ51" i="13" s="1"/>
  <c r="L51" i="13"/>
  <c r="K51" i="13"/>
  <c r="M50" i="13"/>
  <c r="L50" i="13"/>
  <c r="K50" i="13"/>
  <c r="M49" i="13"/>
  <c r="L49" i="13"/>
  <c r="K49" i="13"/>
  <c r="M48" i="13"/>
  <c r="BZ48" i="13" s="1"/>
  <c r="L48" i="13"/>
  <c r="BY48" i="13" s="1"/>
  <c r="K48" i="13"/>
  <c r="BX48" i="13" s="1"/>
  <c r="M47" i="13"/>
  <c r="BZ47" i="13" s="1"/>
  <c r="L47" i="13"/>
  <c r="K47" i="13"/>
  <c r="M46" i="13"/>
  <c r="L46" i="13"/>
  <c r="K46" i="13"/>
  <c r="M45" i="13"/>
  <c r="L45" i="13"/>
  <c r="K45" i="13"/>
  <c r="M44" i="13"/>
  <c r="BZ44" i="13" s="1"/>
  <c r="L44" i="13"/>
  <c r="K44" i="13"/>
  <c r="M43" i="13"/>
  <c r="BZ43" i="13" s="1"/>
  <c r="L43" i="13"/>
  <c r="K43" i="13"/>
  <c r="M42" i="13"/>
  <c r="L42" i="13"/>
  <c r="K42" i="13"/>
  <c r="M41" i="13"/>
  <c r="L41" i="13"/>
  <c r="K41" i="13"/>
  <c r="M40" i="13"/>
  <c r="BZ40" i="13" s="1"/>
  <c r="L40" i="13"/>
  <c r="BY40" i="13" s="1"/>
  <c r="K40" i="13"/>
  <c r="BX40" i="13" s="1"/>
  <c r="M39" i="13"/>
  <c r="BZ39" i="13" s="1"/>
  <c r="L39" i="13"/>
  <c r="K39" i="13"/>
  <c r="M38" i="13"/>
  <c r="L38" i="13"/>
  <c r="K38" i="13"/>
  <c r="M37" i="13"/>
  <c r="L37" i="13"/>
  <c r="K37" i="13"/>
  <c r="M36" i="13"/>
  <c r="BZ36" i="13" s="1"/>
  <c r="L36" i="13"/>
  <c r="K36" i="13"/>
  <c r="M35" i="13"/>
  <c r="BZ35" i="13" s="1"/>
  <c r="L35" i="13"/>
  <c r="K35" i="13"/>
  <c r="M34" i="13"/>
  <c r="L34" i="13"/>
  <c r="K34" i="13"/>
  <c r="M33" i="13"/>
  <c r="L33" i="13"/>
  <c r="K33" i="13"/>
  <c r="M32" i="13"/>
  <c r="BZ32" i="13" s="1"/>
  <c r="L32" i="13"/>
  <c r="BY32" i="13" s="1"/>
  <c r="K32" i="13"/>
  <c r="BX32" i="13" s="1"/>
  <c r="M31" i="13"/>
  <c r="BZ31" i="13" s="1"/>
  <c r="L31" i="13"/>
  <c r="K31" i="13"/>
  <c r="M30" i="13"/>
  <c r="L30" i="13"/>
  <c r="K30" i="13"/>
  <c r="M29" i="13"/>
  <c r="L29" i="13"/>
  <c r="K29" i="13"/>
  <c r="M28" i="13"/>
  <c r="BZ28" i="13" s="1"/>
  <c r="L28" i="13"/>
  <c r="BY28" i="13" s="1"/>
  <c r="K28" i="13"/>
  <c r="M27" i="13"/>
  <c r="BZ27" i="13" s="1"/>
  <c r="L27" i="13"/>
  <c r="K27" i="13"/>
  <c r="M26" i="13"/>
  <c r="L26" i="13"/>
  <c r="K26" i="13"/>
  <c r="M25" i="13"/>
  <c r="L25" i="13"/>
  <c r="K25" i="13"/>
  <c r="M24" i="13"/>
  <c r="BZ24" i="13" s="1"/>
  <c r="L24" i="13"/>
  <c r="BY24" i="13" s="1"/>
  <c r="K24" i="13"/>
  <c r="BX24" i="13" s="1"/>
  <c r="M23" i="13"/>
  <c r="BZ23" i="13" s="1"/>
  <c r="L23" i="13"/>
  <c r="K23" i="13"/>
  <c r="M22" i="13"/>
  <c r="L22" i="13"/>
  <c r="K22" i="13"/>
  <c r="M21" i="13"/>
  <c r="L21" i="13"/>
  <c r="K21" i="13"/>
  <c r="M20" i="13"/>
  <c r="BZ20" i="13" s="1"/>
  <c r="L20" i="13"/>
  <c r="BY20" i="13" s="1"/>
  <c r="K20" i="13"/>
  <c r="M19" i="13"/>
  <c r="BZ19" i="13" s="1"/>
  <c r="L19" i="13"/>
  <c r="K19" i="13"/>
  <c r="M18" i="13"/>
  <c r="L18" i="13"/>
  <c r="K18" i="13"/>
  <c r="M17" i="13"/>
  <c r="L17" i="13"/>
  <c r="K17" i="13"/>
  <c r="M16" i="13"/>
  <c r="BZ16" i="13" s="1"/>
  <c r="L16" i="13"/>
  <c r="BY16" i="13" s="1"/>
  <c r="K16" i="13"/>
  <c r="BX16" i="13" s="1"/>
  <c r="M15" i="13"/>
  <c r="BZ15" i="13" s="1"/>
  <c r="L15" i="13"/>
  <c r="K15" i="13"/>
  <c r="M14" i="13"/>
  <c r="L14" i="13"/>
  <c r="K14" i="13"/>
  <c r="M13" i="13"/>
  <c r="L13" i="13"/>
  <c r="K13" i="13"/>
  <c r="M12" i="13"/>
  <c r="BZ12" i="13" s="1"/>
  <c r="L12" i="13"/>
  <c r="K12" i="13"/>
  <c r="M11" i="13"/>
  <c r="BZ11" i="13" s="1"/>
  <c r="L11" i="13"/>
  <c r="K11" i="13"/>
  <c r="M10" i="13"/>
  <c r="L10" i="13"/>
  <c r="K10" i="13"/>
  <c r="M9" i="13"/>
  <c r="L9" i="13"/>
  <c r="K9" i="13"/>
  <c r="M8" i="13"/>
  <c r="BZ8" i="13" s="1"/>
  <c r="L8" i="13"/>
  <c r="BY8" i="13" s="1"/>
  <c r="K8" i="13"/>
  <c r="BX8" i="13" s="1"/>
  <c r="M7" i="13"/>
  <c r="BZ7" i="13" s="1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BX11" i="13" l="1"/>
  <c r="BX19" i="13"/>
  <c r="BX27" i="13"/>
  <c r="BX35" i="13"/>
  <c r="BX43" i="13"/>
  <c r="BX51" i="13"/>
  <c r="BX12" i="13"/>
  <c r="BX20" i="13"/>
  <c r="BX28" i="13"/>
  <c r="BX36" i="13"/>
  <c r="BX44" i="13"/>
  <c r="BX52" i="13"/>
  <c r="BX7" i="13"/>
  <c r="BX31" i="13"/>
  <c r="BX39" i="13"/>
  <c r="BX47" i="13"/>
  <c r="BZ9" i="13"/>
  <c r="BZ13" i="13"/>
  <c r="BZ17" i="13"/>
  <c r="BZ21" i="13"/>
  <c r="BZ29" i="13"/>
  <c r="BZ37" i="13"/>
  <c r="BZ41" i="13"/>
  <c r="BZ45" i="13"/>
  <c r="BZ49" i="13"/>
  <c r="BZ53" i="13"/>
  <c r="BZ6" i="13"/>
  <c r="BZ10" i="13"/>
  <c r="BZ14" i="13"/>
  <c r="BZ18" i="13"/>
  <c r="BZ22" i="13"/>
  <c r="BZ26" i="13"/>
  <c r="BZ30" i="13"/>
  <c r="BZ34" i="13"/>
  <c r="BZ38" i="13"/>
  <c r="BZ42" i="13"/>
  <c r="BZ46" i="13"/>
  <c r="BZ50" i="13"/>
  <c r="BZ54" i="13"/>
  <c r="AG18" i="13"/>
  <c r="AF21" i="13"/>
  <c r="AH23" i="13"/>
  <c r="AF29" i="13"/>
  <c r="AH31" i="13"/>
  <c r="AG34" i="13"/>
  <c r="AH39" i="13"/>
  <c r="AG42" i="13"/>
  <c r="AF45" i="13"/>
  <c r="AG50" i="13"/>
  <c r="AF53" i="13"/>
  <c r="BY13" i="13"/>
  <c r="BY21" i="13"/>
  <c r="BY29" i="13"/>
  <c r="BY33" i="13"/>
  <c r="BY41" i="13"/>
  <c r="BY49" i="13"/>
  <c r="BY53" i="13"/>
  <c r="N31" i="13"/>
  <c r="BY6" i="13"/>
  <c r="BX9" i="13"/>
  <c r="BY10" i="13"/>
  <c r="BX13" i="13"/>
  <c r="BY14" i="13"/>
  <c r="BX17" i="13"/>
  <c r="BY18" i="13"/>
  <c r="BX21" i="13"/>
  <c r="BY22" i="13"/>
  <c r="BX25" i="13"/>
  <c r="BY26" i="13"/>
  <c r="BX29" i="13"/>
  <c r="BY30" i="13"/>
  <c r="BX33" i="13"/>
  <c r="BY34" i="13"/>
  <c r="BX37" i="13"/>
  <c r="BY38" i="13"/>
  <c r="BX41" i="13"/>
  <c r="BY42" i="13"/>
  <c r="BX45" i="13"/>
  <c r="BY46" i="13"/>
  <c r="BX49" i="13"/>
  <c r="BY50" i="13"/>
  <c r="BX53" i="13"/>
  <c r="BY54" i="13"/>
  <c r="N7" i="13"/>
  <c r="O28" i="13"/>
  <c r="P49" i="13"/>
  <c r="AF10" i="13"/>
  <c r="AF14" i="13"/>
  <c r="AG26" i="13"/>
  <c r="AF37" i="13"/>
  <c r="AH47" i="13"/>
  <c r="O12" i="13"/>
  <c r="BY12" i="13"/>
  <c r="N15" i="13"/>
  <c r="BX15" i="13"/>
  <c r="N23" i="13"/>
  <c r="BX23" i="13"/>
  <c r="P25" i="13"/>
  <c r="BZ25" i="13"/>
  <c r="P33" i="13"/>
  <c r="BZ33" i="13"/>
  <c r="O36" i="13"/>
  <c r="BY36" i="13"/>
  <c r="O44" i="13"/>
  <c r="BY44" i="13"/>
  <c r="N55" i="13"/>
  <c r="BX55" i="13"/>
  <c r="N47" i="13"/>
  <c r="BX46" i="13"/>
  <c r="P17" i="13"/>
  <c r="N39" i="13"/>
  <c r="BY9" i="13"/>
  <c r="BY17" i="13"/>
  <c r="BY25" i="13"/>
  <c r="BY37" i="13"/>
  <c r="BY45" i="13"/>
  <c r="P9" i="13"/>
  <c r="O52" i="13"/>
  <c r="BX6" i="13"/>
  <c r="BY7" i="13"/>
  <c r="BX10" i="13"/>
  <c r="BY11" i="13"/>
  <c r="BX14" i="13"/>
  <c r="BY15" i="13"/>
  <c r="BX18" i="13"/>
  <c r="BY19" i="13"/>
  <c r="BX22" i="13"/>
  <c r="BY23" i="13"/>
  <c r="BX26" i="13"/>
  <c r="BY27" i="13"/>
  <c r="BX30" i="13"/>
  <c r="BY31" i="13"/>
  <c r="BX34" i="13"/>
  <c r="BY35" i="13"/>
  <c r="BX38" i="13"/>
  <c r="BY39" i="13"/>
  <c r="BX42" i="13"/>
  <c r="BY43" i="13"/>
  <c r="BY47" i="13"/>
  <c r="BX50" i="13"/>
  <c r="BY51" i="13"/>
  <c r="BX54" i="13"/>
  <c r="BY55" i="13"/>
  <c r="O20" i="13"/>
  <c r="P41" i="13"/>
  <c r="AH19" i="13"/>
  <c r="AF25" i="13"/>
  <c r="AH27" i="13"/>
  <c r="AH35" i="13"/>
  <c r="AG38" i="13"/>
  <c r="AG46" i="13"/>
  <c r="AF49" i="13"/>
  <c r="AH51" i="13"/>
  <c r="AG54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6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AG22" i="13"/>
  <c r="AG30" i="13"/>
  <c r="AF33" i="13"/>
  <c r="AF41" i="13"/>
  <c r="AH43" i="13"/>
  <c r="O56" i="13"/>
  <c r="AF7" i="13"/>
  <c r="AF11" i="13"/>
  <c r="AF15" i="13"/>
  <c r="BV6" i="13"/>
  <c r="N9" i="13"/>
  <c r="BU9" i="13"/>
  <c r="P11" i="13"/>
  <c r="BW11" i="13"/>
  <c r="CC11" i="13" s="1"/>
  <c r="O14" i="13"/>
  <c r="BV14" i="13"/>
  <c r="N17" i="13"/>
  <c r="BU17" i="13"/>
  <c r="P19" i="13"/>
  <c r="BW19" i="13"/>
  <c r="CC19" i="13" s="1"/>
  <c r="O22" i="13"/>
  <c r="BV22" i="13"/>
  <c r="N25" i="13"/>
  <c r="BU25" i="13"/>
  <c r="P27" i="13"/>
  <c r="BW27" i="13"/>
  <c r="CC27" i="13" s="1"/>
  <c r="O30" i="13"/>
  <c r="BV30" i="13"/>
  <c r="N33" i="13"/>
  <c r="BU33" i="13"/>
  <c r="P35" i="13"/>
  <c r="BW35" i="13"/>
  <c r="CC35" i="13" s="1"/>
  <c r="O38" i="13"/>
  <c r="BV38" i="13"/>
  <c r="N41" i="13"/>
  <c r="BU41" i="13"/>
  <c r="P43" i="13"/>
  <c r="BW43" i="13"/>
  <c r="CC43" i="13" s="1"/>
  <c r="O46" i="13"/>
  <c r="BV46" i="13"/>
  <c r="N49" i="13"/>
  <c r="BU49" i="13"/>
  <c r="P51" i="13"/>
  <c r="BW51" i="13"/>
  <c r="CC51" i="13" s="1"/>
  <c r="N53" i="13"/>
  <c r="BU53" i="13"/>
  <c r="P55" i="13"/>
  <c r="BW55" i="13"/>
  <c r="BU6" i="13"/>
  <c r="BW8" i="13"/>
  <c r="BV11" i="13"/>
  <c r="BU14" i="13"/>
  <c r="BW16" i="13"/>
  <c r="BV19" i="13"/>
  <c r="BU22" i="13"/>
  <c r="BW24" i="13"/>
  <c r="BV27" i="13"/>
  <c r="BU30" i="13"/>
  <c r="BW32" i="13"/>
  <c r="BV35" i="13"/>
  <c r="CB35" i="13" s="1"/>
  <c r="BU38" i="13"/>
  <c r="BW40" i="13"/>
  <c r="BV43" i="13"/>
  <c r="BU46" i="13"/>
  <c r="BW48" i="13"/>
  <c r="BV51" i="13"/>
  <c r="BU54" i="13"/>
  <c r="BW6" i="13"/>
  <c r="CC6" i="13" s="1"/>
  <c r="N8" i="13"/>
  <c r="BU8" i="13"/>
  <c r="CA8" i="13" s="1"/>
  <c r="O9" i="13"/>
  <c r="BV9" i="13"/>
  <c r="P10" i="13"/>
  <c r="BW10" i="13"/>
  <c r="CC10" i="13" s="1"/>
  <c r="N12" i="13"/>
  <c r="BU12" i="13"/>
  <c r="CA12" i="13" s="1"/>
  <c r="O13" i="13"/>
  <c r="BV13" i="13"/>
  <c r="P14" i="13"/>
  <c r="BW14" i="13"/>
  <c r="N16" i="13"/>
  <c r="BU16" i="13"/>
  <c r="CA16" i="13" s="1"/>
  <c r="O17" i="13"/>
  <c r="BV17" i="13"/>
  <c r="P18" i="13"/>
  <c r="BW18" i="13"/>
  <c r="N20" i="13"/>
  <c r="BU20" i="13"/>
  <c r="CA20" i="13" s="1"/>
  <c r="O21" i="13"/>
  <c r="BV21" i="13"/>
  <c r="P22" i="13"/>
  <c r="BW22" i="13"/>
  <c r="CC22" i="13" s="1"/>
  <c r="N24" i="13"/>
  <c r="BU24" i="13"/>
  <c r="CA24" i="13" s="1"/>
  <c r="O25" i="13"/>
  <c r="BV25" i="13"/>
  <c r="CB25" i="13" s="1"/>
  <c r="P26" i="13"/>
  <c r="BW26" i="13"/>
  <c r="N28" i="13"/>
  <c r="BU28" i="13"/>
  <c r="CA28" i="13" s="1"/>
  <c r="O29" i="13"/>
  <c r="BV29" i="13"/>
  <c r="P30" i="13"/>
  <c r="BW30" i="13"/>
  <c r="N32" i="13"/>
  <c r="BU32" i="13"/>
  <c r="CA32" i="13" s="1"/>
  <c r="O33" i="13"/>
  <c r="BV33" i="13"/>
  <c r="CB33" i="13" s="1"/>
  <c r="P34" i="13"/>
  <c r="BW34" i="13"/>
  <c r="N36" i="13"/>
  <c r="BU36" i="13"/>
  <c r="CA36" i="13" s="1"/>
  <c r="O37" i="13"/>
  <c r="BV37" i="13"/>
  <c r="P38" i="13"/>
  <c r="BW38" i="13"/>
  <c r="N40" i="13"/>
  <c r="BU40" i="13"/>
  <c r="CA40" i="13" s="1"/>
  <c r="O41" i="13"/>
  <c r="BV41" i="13"/>
  <c r="P42" i="13"/>
  <c r="BW42" i="13"/>
  <c r="CC42" i="13" s="1"/>
  <c r="N44" i="13"/>
  <c r="BU44" i="13"/>
  <c r="CA44" i="13" s="1"/>
  <c r="O45" i="13"/>
  <c r="BV45" i="13"/>
  <c r="P46" i="13"/>
  <c r="BW46" i="13"/>
  <c r="N48" i="13"/>
  <c r="BU48" i="13"/>
  <c r="CA48" i="13" s="1"/>
  <c r="O49" i="13"/>
  <c r="BV49" i="13"/>
  <c r="P50" i="13"/>
  <c r="BW50" i="13"/>
  <c r="N52" i="13"/>
  <c r="BU52" i="13"/>
  <c r="CA52" i="13" s="1"/>
  <c r="O53" i="13"/>
  <c r="BV53" i="13"/>
  <c r="P54" i="13"/>
  <c r="BW54" i="13"/>
  <c r="O11" i="13"/>
  <c r="P16" i="13"/>
  <c r="N22" i="13"/>
  <c r="O27" i="13"/>
  <c r="P32" i="13"/>
  <c r="N38" i="13"/>
  <c r="O43" i="13"/>
  <c r="P48" i="13"/>
  <c r="N54" i="13"/>
  <c r="AF19" i="13"/>
  <c r="AF23" i="13"/>
  <c r="AH25" i="13"/>
  <c r="AG28" i="13"/>
  <c r="AF31" i="13"/>
  <c r="AH33" i="13"/>
  <c r="AG36" i="13"/>
  <c r="AF39" i="13"/>
  <c r="AG40" i="13"/>
  <c r="AG44" i="13"/>
  <c r="AF47" i="13"/>
  <c r="AH49" i="13"/>
  <c r="AH53" i="13"/>
  <c r="N56" i="13"/>
  <c r="AF9" i="13"/>
  <c r="AF13" i="13"/>
  <c r="AF17" i="13"/>
  <c r="P7" i="13"/>
  <c r="BW7" i="13"/>
  <c r="O10" i="13"/>
  <c r="BV10" i="13"/>
  <c r="N13" i="13"/>
  <c r="BU13" i="13"/>
  <c r="P15" i="13"/>
  <c r="BW15" i="13"/>
  <c r="O18" i="13"/>
  <c r="BV18" i="13"/>
  <c r="N21" i="13"/>
  <c r="BU21" i="13"/>
  <c r="P23" i="13"/>
  <c r="BW23" i="13"/>
  <c r="O26" i="13"/>
  <c r="BV26" i="13"/>
  <c r="N29" i="13"/>
  <c r="BU29" i="13"/>
  <c r="P31" i="13"/>
  <c r="BW31" i="13"/>
  <c r="O34" i="13"/>
  <c r="BV34" i="13"/>
  <c r="N37" i="13"/>
  <c r="BU37" i="13"/>
  <c r="P39" i="13"/>
  <c r="BW39" i="13"/>
  <c r="O42" i="13"/>
  <c r="BV42" i="13"/>
  <c r="N45" i="13"/>
  <c r="BU45" i="13"/>
  <c r="P47" i="13"/>
  <c r="BW47" i="13"/>
  <c r="O50" i="13"/>
  <c r="BV50" i="13"/>
  <c r="O54" i="13"/>
  <c r="BV54" i="13"/>
  <c r="BV7" i="13"/>
  <c r="BU10" i="13"/>
  <c r="BW12" i="13"/>
  <c r="BV15" i="13"/>
  <c r="BU18" i="13"/>
  <c r="BW20" i="13"/>
  <c r="BV23" i="13"/>
  <c r="BU26" i="13"/>
  <c r="BW28" i="13"/>
  <c r="BV31" i="13"/>
  <c r="BU34" i="13"/>
  <c r="BW36" i="13"/>
  <c r="BV39" i="13"/>
  <c r="BU42" i="13"/>
  <c r="BW44" i="13"/>
  <c r="BV47" i="13"/>
  <c r="BU50" i="13"/>
  <c r="BW52" i="13"/>
  <c r="CC52" i="13" s="1"/>
  <c r="BV55" i="13"/>
  <c r="BU7" i="13"/>
  <c r="BV8" i="13"/>
  <c r="BW9" i="13"/>
  <c r="BU11" i="13"/>
  <c r="BV12" i="13"/>
  <c r="BW13" i="13"/>
  <c r="BU15" i="13"/>
  <c r="BV16" i="13"/>
  <c r="BW17" i="13"/>
  <c r="BU19" i="13"/>
  <c r="BV20" i="13"/>
  <c r="CB20" i="13" s="1"/>
  <c r="BW21" i="13"/>
  <c r="BU23" i="13"/>
  <c r="BV24" i="13"/>
  <c r="BW25" i="13"/>
  <c r="BU27" i="13"/>
  <c r="BV28" i="13"/>
  <c r="BW29" i="13"/>
  <c r="BU31" i="13"/>
  <c r="CA31" i="13" s="1"/>
  <c r="BV32" i="13"/>
  <c r="BW33" i="13"/>
  <c r="BU35" i="13"/>
  <c r="BV36" i="13"/>
  <c r="BW37" i="13"/>
  <c r="BU39" i="13"/>
  <c r="BV40" i="13"/>
  <c r="BW41" i="13"/>
  <c r="BU43" i="13"/>
  <c r="BV44" i="13"/>
  <c r="BW45" i="13"/>
  <c r="BU47" i="13"/>
  <c r="CA47" i="13" s="1"/>
  <c r="BV48" i="13"/>
  <c r="BW49" i="13"/>
  <c r="BU51" i="13"/>
  <c r="BV52" i="13"/>
  <c r="CB52" i="13" s="1"/>
  <c r="BW53" i="13"/>
  <c r="BU55" i="13"/>
  <c r="P8" i="13"/>
  <c r="N14" i="13"/>
  <c r="O19" i="13"/>
  <c r="P24" i="13"/>
  <c r="N30" i="13"/>
  <c r="O35" i="13"/>
  <c r="P40" i="13"/>
  <c r="N46" i="13"/>
  <c r="O51" i="13"/>
  <c r="AG20" i="13"/>
  <c r="AH21" i="13"/>
  <c r="AG24" i="13"/>
  <c r="AF27" i="13"/>
  <c r="AH29" i="13"/>
  <c r="AG32" i="13"/>
  <c r="AF35" i="13"/>
  <c r="AH37" i="13"/>
  <c r="AH41" i="13"/>
  <c r="AF43" i="13"/>
  <c r="AH45" i="13"/>
  <c r="AG48" i="13"/>
  <c r="AF51" i="13"/>
  <c r="AG52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CC46" i="13" l="1"/>
  <c r="CC30" i="13"/>
  <c r="CC14" i="13"/>
  <c r="CB29" i="13"/>
  <c r="CC50" i="13"/>
  <c r="CC18" i="13"/>
  <c r="CB49" i="13"/>
  <c r="CB21" i="13"/>
  <c r="CB17" i="13"/>
  <c r="CB9" i="13"/>
  <c r="CA46" i="13"/>
  <c r="CA41" i="13"/>
  <c r="CB36" i="13"/>
  <c r="CC25" i="13"/>
  <c r="CB30" i="13"/>
  <c r="CB22" i="13"/>
  <c r="CB6" i="13"/>
  <c r="CB41" i="13"/>
  <c r="CA49" i="13"/>
  <c r="CA9" i="13"/>
  <c r="CB45" i="13"/>
  <c r="CA33" i="13"/>
  <c r="CA17" i="13"/>
  <c r="CB37" i="13"/>
  <c r="CA55" i="13"/>
  <c r="CB46" i="13"/>
  <c r="CB38" i="13"/>
  <c r="CB14" i="13"/>
  <c r="CB13" i="13"/>
  <c r="CB48" i="13"/>
  <c r="CA43" i="13"/>
  <c r="CC37" i="13"/>
  <c r="CA27" i="13"/>
  <c r="CB16" i="13"/>
  <c r="CC44" i="13"/>
  <c r="CA34" i="13"/>
  <c r="CB23" i="13"/>
  <c r="CC12" i="13"/>
  <c r="CC48" i="13"/>
  <c r="CA38" i="13"/>
  <c r="CC16" i="13"/>
  <c r="CA6" i="13"/>
  <c r="CC41" i="13"/>
  <c r="CB32" i="13"/>
  <c r="CC21" i="13"/>
  <c r="CA15" i="13"/>
  <c r="CA11" i="13"/>
  <c r="CC9" i="13"/>
  <c r="CA42" i="13"/>
  <c r="CB31" i="13"/>
  <c r="CC20" i="13"/>
  <c r="CA10" i="13"/>
  <c r="CB53" i="13"/>
  <c r="CC38" i="13"/>
  <c r="CC34" i="13"/>
  <c r="CC26" i="13"/>
  <c r="CA54" i="13"/>
  <c r="CB27" i="13"/>
  <c r="CC24" i="13"/>
  <c r="CA14" i="13"/>
  <c r="CC55" i="13"/>
  <c r="CA53" i="13"/>
  <c r="CA25" i="13"/>
  <c r="CA51" i="13"/>
  <c r="CC45" i="13"/>
  <c r="CB24" i="13"/>
  <c r="CB8" i="13"/>
  <c r="CC53" i="13"/>
  <c r="CC49" i="13"/>
  <c r="CB44" i="13"/>
  <c r="CC33" i="13"/>
  <c r="CB28" i="13"/>
  <c r="CC36" i="13"/>
  <c r="CB50" i="13"/>
  <c r="CC47" i="13"/>
  <c r="CB42" i="13"/>
  <c r="CC39" i="13"/>
  <c r="CB34" i="13"/>
  <c r="CC31" i="13"/>
  <c r="CB26" i="13"/>
  <c r="CC23" i="13"/>
  <c r="CA21" i="13"/>
  <c r="CB18" i="13"/>
  <c r="CC15" i="13"/>
  <c r="CA13" i="13"/>
  <c r="CC7" i="13"/>
  <c r="CC54" i="13"/>
  <c r="CA30" i="13"/>
  <c r="CC8" i="13"/>
  <c r="CA35" i="13"/>
  <c r="CC29" i="13"/>
  <c r="CA19" i="13"/>
  <c r="CA50" i="13"/>
  <c r="CB39" i="13"/>
  <c r="CC28" i="13"/>
  <c r="CA18" i="13"/>
  <c r="CB43" i="13"/>
  <c r="CC32" i="13"/>
  <c r="CA22" i="13"/>
  <c r="CB11" i="13"/>
  <c r="CB40" i="13"/>
  <c r="CA39" i="13"/>
  <c r="CA23" i="13"/>
  <c r="CC17" i="13"/>
  <c r="CC13" i="13"/>
  <c r="CB12" i="13"/>
  <c r="CA7" i="13"/>
  <c r="CB55" i="13"/>
  <c r="CB47" i="13"/>
  <c r="CA26" i="13"/>
  <c r="CB15" i="13"/>
  <c r="CB7" i="13"/>
  <c r="CB54" i="13"/>
  <c r="CA45" i="13"/>
  <c r="CA37" i="13"/>
  <c r="CA29" i="13"/>
  <c r="CB10" i="13"/>
  <c r="CB51" i="13"/>
  <c r="CC40" i="13"/>
  <c r="CB19" i="13"/>
  <c r="AR7" i="13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CD6" i="13" l="1"/>
  <c r="CE6" i="13" s="1"/>
  <c r="CD8" i="13"/>
  <c r="AR8" i="13"/>
  <c r="BL8" i="13" s="1"/>
  <c r="BO7" i="13"/>
  <c r="AX7" i="13"/>
  <c r="BA7" i="13" s="1"/>
  <c r="CD7" i="13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F265" i="7" s="1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AU8" i="13"/>
  <c r="AI9" i="13" s="1"/>
  <c r="BO8" i="13" l="1"/>
  <c r="CE8" i="13"/>
  <c r="AY57" i="13"/>
  <c r="BB57" i="13" s="1"/>
  <c r="CE7" i="13"/>
  <c r="AZ57" i="13"/>
  <c r="BC57" i="13" s="1"/>
  <c r="AR9" i="13"/>
  <c r="AU9" i="13" s="1"/>
  <c r="AI10" i="13" s="1"/>
  <c r="AX8" i="13"/>
  <c r="BA8" i="13" s="1"/>
  <c r="AE57" i="13"/>
  <c r="AB56" i="13"/>
  <c r="BQ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F266" i="7" s="1"/>
  <c r="AD57" i="13"/>
  <c r="AA56" i="13"/>
  <c r="BP56" i="13" s="1"/>
  <c r="BH55" i="13"/>
  <c r="AO9" i="13"/>
  <c r="AL10" i="13"/>
  <c r="BL9" i="13" l="1"/>
  <c r="AR10" i="13"/>
  <c r="CD10" i="13" s="1"/>
  <c r="AX9" i="13"/>
  <c r="BA9" i="13" s="1"/>
  <c r="BO9" i="13"/>
  <c r="CD9" i="13"/>
  <c r="AW58" i="13"/>
  <c r="AK59" i="13" s="1"/>
  <c r="AT59" i="13" s="1"/>
  <c r="J59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L58" i="13"/>
  <c r="O58" i="13" s="1"/>
  <c r="R58" i="13"/>
  <c r="AA59" i="13" s="1"/>
  <c r="Z57" i="13"/>
  <c r="F267" i="7" s="1"/>
  <c r="AC58" i="13"/>
  <c r="AC59" i="13" s="1"/>
  <c r="AC60" i="13" s="1"/>
  <c r="AE58" i="13"/>
  <c r="AE59" i="13" s="1"/>
  <c r="AE60" i="13" s="1"/>
  <c r="AB57" i="13"/>
  <c r="BQ57" i="13" s="1"/>
  <c r="AA58" i="13"/>
  <c r="BP58" i="13" s="1"/>
  <c r="BH56" i="13"/>
  <c r="J58" i="13"/>
  <c r="BN58" i="13"/>
  <c r="AV58" i="13"/>
  <c r="AJ59" i="13" s="1"/>
  <c r="BM58" i="13"/>
  <c r="AL11" i="13"/>
  <c r="AU10" i="13"/>
  <c r="AI11" i="13" s="1"/>
  <c r="AO10" i="13"/>
  <c r="BL10" i="13" l="1"/>
  <c r="BO10" i="13"/>
  <c r="AX10" i="13"/>
  <c r="BA10" i="13" s="1"/>
  <c r="CE9" i="13"/>
  <c r="CE10" i="13"/>
  <c r="AW59" i="13"/>
  <c r="AK60" i="13" s="1"/>
  <c r="AT60" i="13" s="1"/>
  <c r="J60" i="13" s="1"/>
  <c r="AY58" i="13"/>
  <c r="BB58" i="13" s="1"/>
  <c r="BN59" i="13"/>
  <c r="AZ58" i="13"/>
  <c r="BC58" i="13" s="1"/>
  <c r="P267" i="7"/>
  <c r="N267" i="7"/>
  <c r="O267" i="7"/>
  <c r="R267" i="7"/>
  <c r="R268" i="7" s="1"/>
  <c r="Q267" i="7"/>
  <c r="S266" i="7"/>
  <c r="K166" i="12" s="1"/>
  <c r="L166" i="12" s="1"/>
  <c r="M166" i="12" s="1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L11" i="13" s="1"/>
  <c r="AB58" i="13"/>
  <c r="BQ58" i="13" s="1"/>
  <c r="H267" i="7"/>
  <c r="AL12" i="13"/>
  <c r="AO11" i="13"/>
  <c r="BN60" i="13" l="1"/>
  <c r="BX56" i="13"/>
  <c r="BZ56" i="13"/>
  <c r="BY56" i="13"/>
  <c r="H268" i="7"/>
  <c r="AW60" i="13"/>
  <c r="AK61" i="13" s="1"/>
  <c r="J268" i="7"/>
  <c r="AZ59" i="13"/>
  <c r="BC59" i="13" s="1"/>
  <c r="BQ60" i="13"/>
  <c r="BO11" i="13"/>
  <c r="CD11" i="13"/>
  <c r="BP59" i="13"/>
  <c r="AY59" i="13"/>
  <c r="BB59" i="13" s="1"/>
  <c r="Q268" i="7"/>
  <c r="K268" i="7"/>
  <c r="I268" i="7"/>
  <c r="O268" i="7"/>
  <c r="P268" i="7"/>
  <c r="N268" i="7"/>
  <c r="N167" i="12"/>
  <c r="S267" i="7"/>
  <c r="K167" i="12" s="1"/>
  <c r="L167" i="12" s="1"/>
  <c r="M167" i="12" s="1"/>
  <c r="L267" i="7"/>
  <c r="G167" i="12" s="1"/>
  <c r="G268" i="7"/>
  <c r="I59" i="13"/>
  <c r="BM59" i="13"/>
  <c r="S60" i="13"/>
  <c r="AB61" i="13" s="1"/>
  <c r="M60" i="13"/>
  <c r="P60" i="13" s="1"/>
  <c r="H166" i="12"/>
  <c r="I166" i="12" s="1"/>
  <c r="AV60" i="13"/>
  <c r="AJ61" i="13" s="1"/>
  <c r="BM60" i="13"/>
  <c r="I60" i="13"/>
  <c r="AU11" i="13"/>
  <c r="AI12" i="13" s="1"/>
  <c r="AR12" i="13" s="1"/>
  <c r="AU12" i="13" s="1"/>
  <c r="AI13" i="13" s="1"/>
  <c r="AR13" i="13" s="1"/>
  <c r="P59" i="13"/>
  <c r="AO12" i="13"/>
  <c r="AL13" i="13"/>
  <c r="AZ60" i="13" l="1"/>
  <c r="BC60" i="13" s="1"/>
  <c r="BZ57" i="13"/>
  <c r="BY57" i="13"/>
  <c r="AX11" i="13"/>
  <c r="BA11" i="13" s="1"/>
  <c r="AY60" i="13"/>
  <c r="BB60" i="13" s="1"/>
  <c r="BL12" i="13"/>
  <c r="AX12" i="13"/>
  <c r="BA12" i="13" s="1"/>
  <c r="BO12" i="13"/>
  <c r="CD12" i="13"/>
  <c r="CE11" i="13"/>
  <c r="BO13" i="13"/>
  <c r="CD13" i="13"/>
  <c r="BW56" i="13"/>
  <c r="CC56" i="13" s="1"/>
  <c r="BV56" i="13"/>
  <c r="CB56" i="13" s="1"/>
  <c r="BU56" i="13"/>
  <c r="CA56" i="13" s="1"/>
  <c r="L268" i="7"/>
  <c r="G168" i="12" s="1"/>
  <c r="H168" i="12" s="1"/>
  <c r="N168" i="12"/>
  <c r="S268" i="7"/>
  <c r="K168" i="12" s="1"/>
  <c r="L168" i="12" s="1"/>
  <c r="M168" i="12" s="1"/>
  <c r="H167" i="12"/>
  <c r="I167" i="12" s="1"/>
  <c r="L59" i="13"/>
  <c r="O59" i="13" s="1"/>
  <c r="R59" i="13"/>
  <c r="AA60" i="13" s="1"/>
  <c r="BP60" i="13" s="1"/>
  <c r="R60" i="13"/>
  <c r="AA61" i="13" s="1"/>
  <c r="L60" i="13"/>
  <c r="J167" i="12"/>
  <c r="BL13" i="13"/>
  <c r="AO13" i="13"/>
  <c r="AL14" i="13"/>
  <c r="AU13" i="13"/>
  <c r="AI14" i="13" s="1"/>
  <c r="BY58" i="13" l="1"/>
  <c r="BZ58" i="13"/>
  <c r="BW57" i="13"/>
  <c r="CC57" i="13" s="1"/>
  <c r="BV57" i="13"/>
  <c r="CB57" i="13" s="1"/>
  <c r="CE13" i="13"/>
  <c r="CE12" i="13"/>
  <c r="AX13" i="13"/>
  <c r="BA13" i="13" s="1"/>
  <c r="I168" i="12"/>
  <c r="N169" i="12"/>
  <c r="J168" i="12"/>
  <c r="AR14" i="13"/>
  <c r="O60" i="13"/>
  <c r="AL15" i="13"/>
  <c r="AO14" i="13"/>
  <c r="BO14" i="13" l="1"/>
  <c r="CD14" i="13"/>
  <c r="BV58" i="13"/>
  <c r="CB58" i="13" s="1"/>
  <c r="BW58" i="13"/>
  <c r="CC58" i="13" s="1"/>
  <c r="BL14" i="13"/>
  <c r="J169" i="12"/>
  <c r="AU14" i="13"/>
  <c r="AI15" i="13" s="1"/>
  <c r="AR15" i="13" s="1"/>
  <c r="AO15" i="13"/>
  <c r="AL16" i="13"/>
  <c r="BO15" i="13" l="1"/>
  <c r="CD15" i="13"/>
  <c r="AU15" i="13"/>
  <c r="AI16" i="13" s="1"/>
  <c r="CE14" i="13"/>
  <c r="AX14" i="13"/>
  <c r="BA14" i="13" s="1"/>
  <c r="BL15" i="13"/>
  <c r="AR16" i="13"/>
  <c r="AU16" i="13" s="1"/>
  <c r="AI17" i="13" s="1"/>
  <c r="AO16" i="13"/>
  <c r="AL17" i="13"/>
  <c r="AX15" i="13" l="1"/>
  <c r="BA15" i="13" s="1"/>
  <c r="AX16" i="13"/>
  <c r="BA16" i="13" s="1"/>
  <c r="BO16" i="13"/>
  <c r="CD16" i="13"/>
  <c r="CE15" i="13"/>
  <c r="BL16" i="13"/>
  <c r="AR17" i="13"/>
  <c r="BL17" i="13" s="1"/>
  <c r="AL18" i="13"/>
  <c r="AO17" i="13"/>
  <c r="AU17" i="13" l="1"/>
  <c r="AI18" i="13" s="1"/>
  <c r="AR18" i="13"/>
  <c r="BO18" i="13" s="1"/>
  <c r="CE16" i="13"/>
  <c r="AX17" i="13"/>
  <c r="BA17" i="13" s="1"/>
  <c r="BO17" i="13"/>
  <c r="CD17" i="13"/>
  <c r="AO18" i="13"/>
  <c r="AL19" i="13"/>
  <c r="BL18" i="13" l="1"/>
  <c r="CD18" i="13"/>
  <c r="AU18" i="13"/>
  <c r="AI19" i="13" s="1"/>
  <c r="AR19" i="13" s="1"/>
  <c r="CE17" i="13"/>
  <c r="AO19" i="13"/>
  <c r="AL20" i="13"/>
  <c r="CE18" i="13" l="1"/>
  <c r="BL19" i="13"/>
  <c r="AU19" i="13"/>
  <c r="AI20" i="13" s="1"/>
  <c r="AR20" i="13" s="1"/>
  <c r="BL20" i="13" s="1"/>
  <c r="AX18" i="13"/>
  <c r="BA18" i="13" s="1"/>
  <c r="BO20" i="13"/>
  <c r="CD20" i="13"/>
  <c r="BO19" i="13"/>
  <c r="CD19" i="13"/>
  <c r="AO20" i="13"/>
  <c r="AL21" i="13"/>
  <c r="AX20" i="13" l="1"/>
  <c r="BA20" i="13" s="1"/>
  <c r="AU20" i="13"/>
  <c r="AI21" i="13" s="1"/>
  <c r="AR21" i="13" s="1"/>
  <c r="AU21" i="13" s="1"/>
  <c r="AI22" i="13" s="1"/>
  <c r="AX19" i="13"/>
  <c r="BA19" i="13" s="1"/>
  <c r="CE19" i="13"/>
  <c r="CE20" i="13"/>
  <c r="AO21" i="13"/>
  <c r="AL22" i="13"/>
  <c r="AX21" i="13" l="1"/>
  <c r="BA21" i="13" s="1"/>
  <c r="BO21" i="13"/>
  <c r="CD21" i="13"/>
  <c r="BL21" i="13"/>
  <c r="AR22" i="13"/>
  <c r="AO22" i="13"/>
  <c r="AL23" i="13"/>
  <c r="BL22" i="13" l="1"/>
  <c r="BO22" i="13"/>
  <c r="CD22" i="13"/>
  <c r="CE21" i="13"/>
  <c r="AU22" i="13"/>
  <c r="AI23" i="13" s="1"/>
  <c r="AR23" i="13" s="1"/>
  <c r="AO23" i="13"/>
  <c r="AL24" i="13"/>
  <c r="BL23" i="13" l="1"/>
  <c r="BO23" i="13"/>
  <c r="CD23" i="13"/>
  <c r="CE22" i="13"/>
  <c r="AX22" i="13"/>
  <c r="BA22" i="13" s="1"/>
  <c r="AU23" i="13"/>
  <c r="AI24" i="13" s="1"/>
  <c r="AR24" i="13" s="1"/>
  <c r="AU24" i="13" s="1"/>
  <c r="AI25" i="13" s="1"/>
  <c r="AO24" i="13"/>
  <c r="AL25" i="13"/>
  <c r="AR25" i="13" l="1"/>
  <c r="CD25" i="13" s="1"/>
  <c r="AX23" i="13"/>
  <c r="BA23" i="13" s="1"/>
  <c r="BL24" i="13"/>
  <c r="AX24" i="13"/>
  <c r="BA24" i="13" s="1"/>
  <c r="BO24" i="13"/>
  <c r="CD24" i="13"/>
  <c r="CE23" i="13"/>
  <c r="AO25" i="13"/>
  <c r="AL26" i="13"/>
  <c r="BL25" i="13" l="1"/>
  <c r="BO25" i="13"/>
  <c r="AU25" i="13"/>
  <c r="AI26" i="13" s="1"/>
  <c r="AR26" i="13" s="1"/>
  <c r="BL26" i="13" s="1"/>
  <c r="CE24" i="13"/>
  <c r="CE25" i="13"/>
  <c r="AO26" i="13"/>
  <c r="AL27" i="13"/>
  <c r="AU26" i="13" l="1"/>
  <c r="AI27" i="13" s="1"/>
  <c r="AR27" i="13" s="1"/>
  <c r="CD27" i="13" s="1"/>
  <c r="AX25" i="13"/>
  <c r="BA25" i="13" s="1"/>
  <c r="AX26" i="13"/>
  <c r="BA26" i="13" s="1"/>
  <c r="BO26" i="13"/>
  <c r="CD26" i="13"/>
  <c r="AU27" i="13"/>
  <c r="AI28" i="13" s="1"/>
  <c r="AL28" i="13"/>
  <c r="AO27" i="13"/>
  <c r="BO27" i="13" l="1"/>
  <c r="BL27" i="13"/>
  <c r="CE26" i="13"/>
  <c r="CE27" i="13"/>
  <c r="AX27" i="13"/>
  <c r="BA27" i="13" s="1"/>
  <c r="AR28" i="13"/>
  <c r="AO28" i="13"/>
  <c r="AL29" i="13"/>
  <c r="AU28" i="13" l="1"/>
  <c r="AI29" i="13" s="1"/>
  <c r="AR29" i="13" s="1"/>
  <c r="AU29" i="13" s="1"/>
  <c r="AI30" i="13" s="1"/>
  <c r="BO28" i="13"/>
  <c r="CD28" i="13"/>
  <c r="BL28" i="13"/>
  <c r="AL30" i="13"/>
  <c r="AO29" i="13"/>
  <c r="AR30" i="13" l="1"/>
  <c r="BO30" i="13" s="1"/>
  <c r="BL29" i="13"/>
  <c r="AX28" i="13"/>
  <c r="BA28" i="13" s="1"/>
  <c r="CD30" i="13"/>
  <c r="AX29" i="13"/>
  <c r="BA29" i="13" s="1"/>
  <c r="BO29" i="13"/>
  <c r="CD29" i="13"/>
  <c r="CE28" i="13"/>
  <c r="BL30" i="13"/>
  <c r="AU30" i="13"/>
  <c r="AI31" i="13" s="1"/>
  <c r="AL31" i="13"/>
  <c r="AO30" i="13"/>
  <c r="CE29" i="13" l="1"/>
  <c r="CE30" i="13"/>
  <c r="AX30" i="13"/>
  <c r="BA30" i="13" s="1"/>
  <c r="AR31" i="13"/>
  <c r="AU31" i="13" s="1"/>
  <c r="AI32" i="13" s="1"/>
  <c r="AR32" i="13" s="1"/>
  <c r="AL32" i="13"/>
  <c r="AO31" i="13"/>
  <c r="BL31" i="13" l="1"/>
  <c r="BO31" i="13"/>
  <c r="AX31" i="13"/>
  <c r="BA31" i="13" s="1"/>
  <c r="CD31" i="13"/>
  <c r="BO32" i="13"/>
  <c r="CD32" i="13"/>
  <c r="BL32" i="13"/>
  <c r="AL33" i="13"/>
  <c r="AU32" i="13"/>
  <c r="AI33" i="13" s="1"/>
  <c r="AO32" i="13"/>
  <c r="AX32" i="13" l="1"/>
  <c r="BA32" i="13" s="1"/>
  <c r="CE32" i="13"/>
  <c r="AR33" i="13"/>
  <c r="BL33" i="13" s="1"/>
  <c r="CE31" i="13"/>
  <c r="AL34" i="13"/>
  <c r="AO33" i="13"/>
  <c r="BO33" i="13" l="1"/>
  <c r="CD33" i="13"/>
  <c r="AU33" i="13"/>
  <c r="AI34" i="13" s="1"/>
  <c r="AR34" i="13" s="1"/>
  <c r="BL34" i="13" s="1"/>
  <c r="AL35" i="13"/>
  <c r="AO34" i="13"/>
  <c r="AU34" i="13" l="1"/>
  <c r="AI35" i="13" s="1"/>
  <c r="AX33" i="13"/>
  <c r="BA33" i="13" s="1"/>
  <c r="CE33" i="13"/>
  <c r="BO34" i="13"/>
  <c r="CD34" i="13"/>
  <c r="AR35" i="13"/>
  <c r="AO35" i="13"/>
  <c r="AL36" i="13"/>
  <c r="AX34" i="13" l="1"/>
  <c r="BA34" i="13" s="1"/>
  <c r="CE34" i="13"/>
  <c r="BL35" i="13"/>
  <c r="BO35" i="13"/>
  <c r="CD35" i="13"/>
  <c r="AU35" i="13"/>
  <c r="AI36" i="13" s="1"/>
  <c r="AR36" i="13" s="1"/>
  <c r="BL36" i="13" s="1"/>
  <c r="AO36" i="13"/>
  <c r="AL37" i="13"/>
  <c r="AU36" i="13" l="1"/>
  <c r="AI37" i="13" s="1"/>
  <c r="AR37" i="13" s="1"/>
  <c r="CD37" i="13" s="1"/>
  <c r="AX35" i="13"/>
  <c r="BA35" i="13" s="1"/>
  <c r="CE35" i="13"/>
  <c r="BO36" i="13"/>
  <c r="CD36" i="13"/>
  <c r="AO37" i="13"/>
  <c r="AL38" i="13"/>
  <c r="BL37" i="13" l="1"/>
  <c r="BO37" i="13"/>
  <c r="AU37" i="13"/>
  <c r="AI38" i="13" s="1"/>
  <c r="AX36" i="13"/>
  <c r="BA36" i="13" s="1"/>
  <c r="AX37" i="13"/>
  <c r="BA37" i="13" s="1"/>
  <c r="CE36" i="13"/>
  <c r="CE37" i="13"/>
  <c r="AR38" i="13"/>
  <c r="AL39" i="13"/>
  <c r="AO38" i="13"/>
  <c r="BL38" i="13" l="1"/>
  <c r="BO38" i="13"/>
  <c r="CD38" i="13"/>
  <c r="AU38" i="13"/>
  <c r="AI39" i="13" s="1"/>
  <c r="AR39" i="13" s="1"/>
  <c r="AO39" i="13"/>
  <c r="AU39" i="13"/>
  <c r="AI40" i="13" s="1"/>
  <c r="AR40" i="13" s="1"/>
  <c r="AL40" i="13"/>
  <c r="BO40" i="13" l="1"/>
  <c r="CD40" i="13"/>
  <c r="BO39" i="13"/>
  <c r="AX39" i="13"/>
  <c r="BA39" i="13" s="1"/>
  <c r="CD39" i="13"/>
  <c r="BL39" i="13"/>
  <c r="AX38" i="13"/>
  <c r="BA38" i="13" s="1"/>
  <c r="CE38" i="13"/>
  <c r="BL40" i="13"/>
  <c r="AO40" i="13"/>
  <c r="AL41" i="13"/>
  <c r="AU40" i="13"/>
  <c r="AI41" i="13" s="1"/>
  <c r="AR41" i="13" l="1"/>
  <c r="BO41" i="13"/>
  <c r="CD41" i="13"/>
  <c r="CE40" i="13"/>
  <c r="AX40" i="13"/>
  <c r="BA40" i="13" s="1"/>
  <c r="CE39" i="13"/>
  <c r="BL41" i="13"/>
  <c r="AL42" i="13"/>
  <c r="AO41" i="13"/>
  <c r="AU41" i="13"/>
  <c r="AI42" i="13" s="1"/>
  <c r="CE41" i="13" l="1"/>
  <c r="AX41" i="13"/>
  <c r="BA41" i="13" s="1"/>
  <c r="AR42" i="13"/>
  <c r="AU42" i="13" s="1"/>
  <c r="AI43" i="13" s="1"/>
  <c r="AO42" i="13"/>
  <c r="AL43" i="13"/>
  <c r="AR43" i="13" l="1"/>
  <c r="CD43" i="13" s="1"/>
  <c r="BL42" i="13"/>
  <c r="AX42" i="13"/>
  <c r="BA42" i="13" s="1"/>
  <c r="BO42" i="13"/>
  <c r="CD42" i="13"/>
  <c r="AO43" i="13"/>
  <c r="AL44" i="13"/>
  <c r="AU43" i="13"/>
  <c r="AI44" i="13" s="1"/>
  <c r="BL43" i="13" l="1"/>
  <c r="BO43" i="13"/>
  <c r="AX43" i="13"/>
  <c r="BA43" i="13" s="1"/>
  <c r="CE43" i="13"/>
  <c r="CE42" i="13"/>
  <c r="AR44" i="13"/>
  <c r="AL45" i="13"/>
  <c r="AO44" i="13"/>
  <c r="AU44" i="13" l="1"/>
  <c r="AI45" i="13" s="1"/>
  <c r="AR45" i="13" s="1"/>
  <c r="AU45" i="13" s="1"/>
  <c r="AI46" i="13" s="1"/>
  <c r="BO44" i="13"/>
  <c r="CD44" i="13"/>
  <c r="BL44" i="13"/>
  <c r="AL46" i="13"/>
  <c r="AO45" i="13"/>
  <c r="BL45" i="13" l="1"/>
  <c r="AX44" i="13"/>
  <c r="BA44" i="13" s="1"/>
  <c r="AX45" i="13"/>
  <c r="BA45" i="13" s="1"/>
  <c r="BO45" i="13"/>
  <c r="CD45" i="13"/>
  <c r="AR46" i="13"/>
  <c r="AU46" i="13" s="1"/>
  <c r="AI47" i="13" s="1"/>
  <c r="CE44" i="13"/>
  <c r="AO46" i="13"/>
  <c r="AL47" i="13"/>
  <c r="BL46" i="13" l="1"/>
  <c r="AR47" i="13"/>
  <c r="AU47" i="13" s="1"/>
  <c r="AI48" i="13" s="1"/>
  <c r="CE45" i="13"/>
  <c r="BO46" i="13"/>
  <c r="AX46" i="13"/>
  <c r="BA46" i="13" s="1"/>
  <c r="CD46" i="13"/>
  <c r="AL48" i="13"/>
  <c r="AO47" i="13"/>
  <c r="BL47" i="13" l="1"/>
  <c r="BO47" i="13"/>
  <c r="AX47" i="13"/>
  <c r="BA47" i="13" s="1"/>
  <c r="CD47" i="13"/>
  <c r="CE46" i="13"/>
  <c r="AR48" i="13"/>
  <c r="AL49" i="13"/>
  <c r="AO48" i="13"/>
  <c r="CE47" i="13" l="1"/>
  <c r="BL48" i="13"/>
  <c r="BO48" i="13"/>
  <c r="CD48" i="13"/>
  <c r="AU48" i="13"/>
  <c r="AI49" i="13" s="1"/>
  <c r="AR49" i="13" s="1"/>
  <c r="BL49" i="13" s="1"/>
  <c r="AO49" i="13"/>
  <c r="AL50" i="13"/>
  <c r="AU49" i="13" l="1"/>
  <c r="AI50" i="13" s="1"/>
  <c r="AR50" i="13" s="1"/>
  <c r="AX48" i="13"/>
  <c r="BA48" i="13" s="1"/>
  <c r="CE48" i="13"/>
  <c r="BO49" i="13"/>
  <c r="CD49" i="13"/>
  <c r="AL51" i="13"/>
  <c r="AO50" i="13"/>
  <c r="AX49" i="13" l="1"/>
  <c r="BA49" i="13" s="1"/>
  <c r="AU50" i="13"/>
  <c r="AI51" i="13" s="1"/>
  <c r="AR51" i="13" s="1"/>
  <c r="BL51" i="13" s="1"/>
  <c r="BO50" i="13"/>
  <c r="CD50" i="13"/>
  <c r="CE49" i="13"/>
  <c r="BL50" i="13"/>
  <c r="AL52" i="13"/>
  <c r="AO51" i="13"/>
  <c r="BO51" i="13" l="1"/>
  <c r="CD51" i="13"/>
  <c r="AX50" i="13"/>
  <c r="BA50" i="13" s="1"/>
  <c r="AU51" i="13"/>
  <c r="AI52" i="13" s="1"/>
  <c r="AR52" i="13" s="1"/>
  <c r="CE50" i="13"/>
  <c r="AO52" i="13"/>
  <c r="AL53" i="13"/>
  <c r="BO52" i="13" l="1"/>
  <c r="CD52" i="13"/>
  <c r="CE51" i="13"/>
  <c r="AU52" i="13"/>
  <c r="AI53" i="13" s="1"/>
  <c r="AR53" i="13" s="1"/>
  <c r="AX51" i="13"/>
  <c r="BA51" i="13" s="1"/>
  <c r="BL52" i="13"/>
  <c r="AO53" i="13"/>
  <c r="AL54" i="13"/>
  <c r="AU53" i="13" l="1"/>
  <c r="AI54" i="13" s="1"/>
  <c r="AR54" i="13" s="1"/>
  <c r="AU54" i="13" s="1"/>
  <c r="AI55" i="13" s="1"/>
  <c r="BO53" i="13"/>
  <c r="CD53" i="13"/>
  <c r="CE52" i="13"/>
  <c r="AX52" i="13"/>
  <c r="BA52" i="13" s="1"/>
  <c r="BL53" i="13"/>
  <c r="AO54" i="13"/>
  <c r="AL55" i="13"/>
  <c r="BL54" i="13" l="1"/>
  <c r="AX53" i="13"/>
  <c r="BA53" i="13" s="1"/>
  <c r="BO54" i="13"/>
  <c r="AX54" i="13"/>
  <c r="BA54" i="13" s="1"/>
  <c r="CD54" i="13"/>
  <c r="CE53" i="13"/>
  <c r="AR55" i="13"/>
  <c r="AO55" i="13"/>
  <c r="AL56" i="13"/>
  <c r="AU55" i="13" l="1"/>
  <c r="AI56" i="13" s="1"/>
  <c r="AR56" i="13" s="1"/>
  <c r="BO55" i="13"/>
  <c r="CD55" i="13"/>
  <c r="CE54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X55" i="13" l="1"/>
  <c r="BA55" i="13" s="1"/>
  <c r="BL56" i="13"/>
  <c r="BO56" i="13"/>
  <c r="CD56" i="13"/>
  <c r="AL57" i="13"/>
  <c r="AL58" i="13" s="1"/>
  <c r="CE55" i="13"/>
  <c r="AU56" i="13"/>
  <c r="AI57" i="13" s="1"/>
  <c r="AR57" i="13" s="1"/>
  <c r="AX56" i="13" l="1"/>
  <c r="BA56" i="13" s="1"/>
  <c r="BO57" i="13"/>
  <c r="CE56" i="13"/>
  <c r="AL59" i="13"/>
  <c r="BL57" i="13"/>
  <c r="AU57" i="13"/>
  <c r="AI58" i="13" s="1"/>
  <c r="H57" i="13"/>
  <c r="BR57" i="13" s="1"/>
  <c r="AX57" i="13" l="1"/>
  <c r="BA57" i="13" s="1"/>
  <c r="AR58" i="13"/>
  <c r="H58" i="13" s="1"/>
  <c r="BR58" i="13" s="1"/>
  <c r="AL60" i="13"/>
  <c r="Q57" i="13"/>
  <c r="Z58" i="13" s="1"/>
  <c r="F268" i="7" s="1"/>
  <c r="K57" i="13"/>
  <c r="BX57" i="13" s="1"/>
  <c r="BL58" i="13" l="1"/>
  <c r="N57" i="13"/>
  <c r="BU57" i="13"/>
  <c r="AU58" i="13"/>
  <c r="AI59" i="13" s="1"/>
  <c r="AR59" i="13" s="1"/>
  <c r="BL59" i="13" s="1"/>
  <c r="BO58" i="13"/>
  <c r="AL61" i="13"/>
  <c r="BH58" i="13"/>
  <c r="K58" i="13"/>
  <c r="BX58" i="13" s="1"/>
  <c r="Q58" i="13"/>
  <c r="Z59" i="13" s="1"/>
  <c r="F269" i="7" s="1"/>
  <c r="CA57" i="13" l="1"/>
  <c r="CD57" i="13" s="1"/>
  <c r="AX58" i="13"/>
  <c r="BA58" i="13" s="1"/>
  <c r="BO59" i="13"/>
  <c r="N58" i="13"/>
  <c r="BU58" i="13"/>
  <c r="N269" i="7"/>
  <c r="Q269" i="7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BH59" i="13"/>
  <c r="AU59" i="13"/>
  <c r="AI60" i="13" s="1"/>
  <c r="AR60" i="13" s="1"/>
  <c r="H59" i="13"/>
  <c r="BR59" i="13" s="1"/>
  <c r="CE57" i="13" l="1"/>
  <c r="CA58" i="13"/>
  <c r="CD58" i="13" s="1"/>
  <c r="AX59" i="13"/>
  <c r="BA59" i="13" s="1"/>
  <c r="K270" i="7"/>
  <c r="Q270" i="7"/>
  <c r="P270" i="7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L60" i="13"/>
  <c r="K59" i="13"/>
  <c r="N59" i="13" s="1"/>
  <c r="Q59" i="13"/>
  <c r="Z60" i="13" s="1"/>
  <c r="BO60" i="13" l="1"/>
  <c r="F270" i="7"/>
  <c r="BZ59" i="13"/>
  <c r="BY59" i="13"/>
  <c r="BX59" i="13"/>
  <c r="CE58" i="13"/>
  <c r="N170" i="12"/>
  <c r="S270" i="7"/>
  <c r="K170" i="12" s="1"/>
  <c r="L170" i="12" s="1"/>
  <c r="M170" i="12" s="1"/>
  <c r="H169" i="12"/>
  <c r="I169" i="12" s="1"/>
  <c r="L270" i="7"/>
  <c r="G170" i="12" s="1"/>
  <c r="BH60" i="13"/>
  <c r="H60" i="13"/>
  <c r="BR60" i="13" s="1"/>
  <c r="AU60" i="13"/>
  <c r="BY60" i="13" l="1"/>
  <c r="BZ60" i="13"/>
  <c r="BV59" i="13"/>
  <c r="CB59" i="13" s="1"/>
  <c r="BU59" i="13"/>
  <c r="CA59" i="13" s="1"/>
  <c r="BW59" i="13"/>
  <c r="CC59" i="13" s="1"/>
  <c r="AI61" i="13"/>
  <c r="AX60" i="13"/>
  <c r="BA60" i="13" s="1"/>
  <c r="N271" i="7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X60" i="13" l="1"/>
  <c r="BW60" i="13"/>
  <c r="AT61" i="13" s="1"/>
  <c r="BV60" i="13"/>
  <c r="AS61" i="13" s="1"/>
  <c r="BU60" i="13"/>
  <c r="AR61" i="13" s="1"/>
  <c r="CD59" i="13"/>
  <c r="S271" i="7"/>
  <c r="K171" i="12" s="1"/>
  <c r="L171" i="12" s="1"/>
  <c r="M171" i="12" s="1"/>
  <c r="J171" i="12"/>
  <c r="L271" i="7"/>
  <c r="G171" i="12" s="1"/>
  <c r="H171" i="12" s="1"/>
  <c r="I171" i="12" s="1"/>
  <c r="CA60" i="13" l="1"/>
  <c r="CB60" i="13"/>
  <c r="CC60" i="13"/>
  <c r="N172" i="12"/>
  <c r="CE59" i="13"/>
  <c r="BH61" i="13"/>
  <c r="J172" i="12"/>
  <c r="CD60" i="13" l="1"/>
  <c r="CE60" i="13" s="1"/>
  <c r="AU61" i="13"/>
  <c r="AI62" i="13" s="1"/>
  <c r="BO61" i="13"/>
  <c r="BL61" i="13"/>
  <c r="H61" i="13"/>
  <c r="AV61" i="13"/>
  <c r="AY61" i="13" s="1"/>
  <c r="BP61" i="13"/>
  <c r="BQ61" i="13"/>
  <c r="AW61" i="13"/>
  <c r="AK62" i="13" s="1"/>
  <c r="J61" i="13"/>
  <c r="BB61" i="13" l="1"/>
  <c r="AZ61" i="13"/>
  <c r="AX61" i="13"/>
  <c r="Q61" i="13"/>
  <c r="Z62" i="13" s="1"/>
  <c r="K61" i="13"/>
  <c r="M61" i="13"/>
  <c r="S61" i="13"/>
  <c r="BW61" i="13" l="1"/>
  <c r="BZ61" i="13"/>
  <c r="BU61" i="13"/>
  <c r="AR62" i="13" s="1"/>
  <c r="BX61" i="13"/>
  <c r="BC61" i="13"/>
  <c r="BA61" i="13"/>
  <c r="N61" i="13"/>
  <c r="P61" i="13"/>
  <c r="CC61" i="13" l="1"/>
  <c r="CA61" i="13"/>
  <c r="N272" i="7"/>
  <c r="R272" i="7"/>
  <c r="Q272" i="7"/>
  <c r="O272" i="7"/>
  <c r="P272" i="7"/>
  <c r="H272" i="7"/>
  <c r="AJ62" i="13"/>
  <c r="I61" i="13"/>
  <c r="K272" i="7"/>
  <c r="J272" i="7"/>
  <c r="G272" i="7"/>
  <c r="I272" i="7"/>
  <c r="AU62" i="13" l="1"/>
  <c r="AX62" i="13" s="1"/>
  <c r="H62" i="13"/>
  <c r="BO62" i="13"/>
  <c r="S272" i="7"/>
  <c r="K172" i="12" s="1"/>
  <c r="L172" i="12" s="1"/>
  <c r="M172" i="12" s="1"/>
  <c r="R61" i="13"/>
  <c r="BR61" i="13"/>
  <c r="BS62" i="13" s="1"/>
  <c r="L61" i="13"/>
  <c r="L272" i="7"/>
  <c r="G172" i="12" s="1"/>
  <c r="BV61" i="13" l="1"/>
  <c r="BY61" i="13"/>
  <c r="BA62" i="13"/>
  <c r="K62" i="13"/>
  <c r="BX62" i="13" s="1"/>
  <c r="Q62" i="13"/>
  <c r="O61" i="13"/>
  <c r="AI63" i="13"/>
  <c r="N173" i="12"/>
  <c r="H172" i="12"/>
  <c r="I172" i="12" s="1"/>
  <c r="AA62" i="13"/>
  <c r="BJ61" i="13"/>
  <c r="AS62" i="13" l="1"/>
  <c r="N62" i="13"/>
  <c r="BU62" i="13"/>
  <c r="CB61" i="13"/>
  <c r="CD61" i="13" s="1"/>
  <c r="CE61" i="13" s="1"/>
  <c r="BM61" i="13"/>
  <c r="J173" i="12"/>
  <c r="BK61" i="13"/>
  <c r="AT62" i="13" s="1"/>
  <c r="AB62" i="13"/>
  <c r="F272" i="7" s="1"/>
  <c r="P273" i="7" l="1"/>
  <c r="R273" i="7"/>
  <c r="G273" i="7"/>
  <c r="I273" i="7"/>
  <c r="J273" i="7"/>
  <c r="N273" i="7"/>
  <c r="Q273" i="7"/>
  <c r="K273" i="7"/>
  <c r="H273" i="7"/>
  <c r="O273" i="7"/>
  <c r="CA62" i="13"/>
  <c r="AW62" i="13"/>
  <c r="AZ62" i="13" s="1"/>
  <c r="AV62" i="13"/>
  <c r="AY62" i="13" s="1"/>
  <c r="BQ62" i="13"/>
  <c r="BP62" i="13"/>
  <c r="I62" i="13"/>
  <c r="L62" i="13" s="1"/>
  <c r="BN61" i="13"/>
  <c r="L273" i="7" l="1"/>
  <c r="G173" i="12" s="1"/>
  <c r="H173" i="12" s="1"/>
  <c r="I173" i="12" s="1"/>
  <c r="S273" i="7"/>
  <c r="K173" i="12" s="1"/>
  <c r="L173" i="12" s="1"/>
  <c r="M173" i="12" s="1"/>
  <c r="N174" i="12" s="1"/>
  <c r="BV62" i="13"/>
  <c r="BY62" i="13"/>
  <c r="BB62" i="13"/>
  <c r="BD62" i="13" s="1"/>
  <c r="BC62" i="13"/>
  <c r="O62" i="13"/>
  <c r="R62" i="13"/>
  <c r="J62" i="13"/>
  <c r="AJ63" i="13" l="1"/>
  <c r="CB62" i="13"/>
  <c r="J174" i="12"/>
  <c r="S62" i="13"/>
  <c r="M62" i="13"/>
  <c r="BR62" i="13"/>
  <c r="BS63" i="13" s="1"/>
  <c r="BW62" i="13" l="1"/>
  <c r="BZ62" i="13"/>
  <c r="P62" i="13"/>
  <c r="Z63" i="13"/>
  <c r="BJ62" i="13"/>
  <c r="AS63" i="13" s="1"/>
  <c r="AV63" i="13" l="1"/>
  <c r="AY63" i="13" s="1"/>
  <c r="AK63" i="13"/>
  <c r="CC62" i="13"/>
  <c r="CD62" i="13" s="1"/>
  <c r="BM62" i="13"/>
  <c r="AB63" i="13"/>
  <c r="BK62" i="13"/>
  <c r="BH62" i="13"/>
  <c r="BI62" i="13"/>
  <c r="AR63" i="13" s="1"/>
  <c r="AA63" i="13"/>
  <c r="F273" i="7" l="1"/>
  <c r="AT63" i="13"/>
  <c r="AW63" i="13" s="1"/>
  <c r="AZ63" i="13" s="1"/>
  <c r="BB63" i="13"/>
  <c r="AU63" i="13"/>
  <c r="AX63" i="13" s="1"/>
  <c r="CE62" i="13"/>
  <c r="BP63" i="13"/>
  <c r="BJ63" i="13"/>
  <c r="BM63" i="13" s="1"/>
  <c r="BL62" i="13"/>
  <c r="I63" i="13"/>
  <c r="BN62" i="13"/>
  <c r="BA63" i="13" l="1"/>
  <c r="BD63" i="13" s="1"/>
  <c r="BC63" i="13"/>
  <c r="BQ63" i="13"/>
  <c r="BO63" i="13"/>
  <c r="N274" i="7"/>
  <c r="O274" i="7"/>
  <c r="R274" i="7"/>
  <c r="Q274" i="7"/>
  <c r="P274" i="7"/>
  <c r="H274" i="7"/>
  <c r="G274" i="7"/>
  <c r="K274" i="7"/>
  <c r="I274" i="7"/>
  <c r="J274" i="7"/>
  <c r="BI63" i="13"/>
  <c r="BL63" i="13" s="1"/>
  <c r="R63" i="13"/>
  <c r="AA64" i="13" s="1"/>
  <c r="L63" i="13"/>
  <c r="H63" i="13"/>
  <c r="J63" i="13"/>
  <c r="BV63" i="13" l="1"/>
  <c r="BY63" i="13"/>
  <c r="O63" i="13"/>
  <c r="S274" i="7"/>
  <c r="K174" i="12" s="1"/>
  <c r="L174" i="12" s="1"/>
  <c r="M174" i="12" s="1"/>
  <c r="L274" i="7"/>
  <c r="G174" i="12" s="1"/>
  <c r="S63" i="13"/>
  <c r="AB64" i="13" s="1"/>
  <c r="M63" i="13"/>
  <c r="Q63" i="13"/>
  <c r="Z64" i="13" s="1"/>
  <c r="K63" i="13"/>
  <c r="BR63" i="13"/>
  <c r="BS64" i="13" s="1"/>
  <c r="BK63" i="13"/>
  <c r="BN63" i="13" s="1"/>
  <c r="BH63" i="13"/>
  <c r="F274" i="7" l="1"/>
  <c r="BU63" i="13"/>
  <c r="BX63" i="13"/>
  <c r="BW63" i="13"/>
  <c r="BZ63" i="13"/>
  <c r="H174" i="12"/>
  <c r="I174" i="12" s="1"/>
  <c r="AJ64" i="13"/>
  <c r="AS64" i="13" s="1"/>
  <c r="CB63" i="13"/>
  <c r="P63" i="13"/>
  <c r="N175" i="12"/>
  <c r="N63" i="13"/>
  <c r="J175" i="12" l="1"/>
  <c r="AV64" i="13"/>
  <c r="AY64" i="13" s="1"/>
  <c r="AK64" i="13"/>
  <c r="AT64" i="13" s="1"/>
  <c r="AI64" i="13"/>
  <c r="AR64" i="13" s="1"/>
  <c r="CA63" i="13"/>
  <c r="CC63" i="13"/>
  <c r="I64" i="13"/>
  <c r="BP64" i="13"/>
  <c r="N275" i="7"/>
  <c r="O275" i="7"/>
  <c r="Q275" i="7"/>
  <c r="P275" i="7"/>
  <c r="R275" i="7"/>
  <c r="BJ64" i="13"/>
  <c r="G275" i="7"/>
  <c r="I275" i="7"/>
  <c r="J275" i="7"/>
  <c r="K275" i="7"/>
  <c r="H275" i="7"/>
  <c r="BI64" i="13"/>
  <c r="BB64" i="13" l="1"/>
  <c r="AW64" i="13"/>
  <c r="AZ64" i="13" s="1"/>
  <c r="AU64" i="13"/>
  <c r="AX64" i="13" s="1"/>
  <c r="BQ64" i="13"/>
  <c r="J64" i="13"/>
  <c r="S64" i="13" s="1"/>
  <c r="AB65" i="13" s="1"/>
  <c r="CD63" i="13"/>
  <c r="CE63" i="13" s="1"/>
  <c r="R64" i="13"/>
  <c r="AA65" i="13" s="1"/>
  <c r="L64" i="13"/>
  <c r="H64" i="13"/>
  <c r="BO64" i="13"/>
  <c r="BL64" i="13"/>
  <c r="S275" i="7"/>
  <c r="K175" i="12" s="1"/>
  <c r="L175" i="12" s="1"/>
  <c r="M175" i="12" s="1"/>
  <c r="BK64" i="13"/>
  <c r="BH64" i="13"/>
  <c r="L275" i="7"/>
  <c r="G175" i="12" s="1"/>
  <c r="BM64" i="13"/>
  <c r="BV64" i="13" l="1"/>
  <c r="BY64" i="13"/>
  <c r="BC64" i="13"/>
  <c r="BA64" i="13"/>
  <c r="M64" i="13"/>
  <c r="BZ64" i="13" s="1"/>
  <c r="BR64" i="13"/>
  <c r="BS65" i="13" s="1"/>
  <c r="O64" i="13"/>
  <c r="K64" i="13"/>
  <c r="Q64" i="13"/>
  <c r="Z65" i="13" s="1"/>
  <c r="F275" i="7" s="1"/>
  <c r="N176" i="12"/>
  <c r="BN64" i="13"/>
  <c r="H175" i="12"/>
  <c r="I175" i="12" s="1"/>
  <c r="BD64" i="13" l="1"/>
  <c r="BU64" i="13"/>
  <c r="BX64" i="13"/>
  <c r="BW64" i="13"/>
  <c r="AK65" i="13"/>
  <c r="AJ65" i="13"/>
  <c r="AS65" i="13" s="1"/>
  <c r="P64" i="13"/>
  <c r="K276" i="7"/>
  <c r="CB64" i="13"/>
  <c r="G276" i="7"/>
  <c r="Q276" i="7"/>
  <c r="N276" i="7"/>
  <c r="O276" i="7"/>
  <c r="P276" i="7"/>
  <c r="N64" i="13"/>
  <c r="R276" i="7"/>
  <c r="I276" i="7"/>
  <c r="J276" i="7"/>
  <c r="H276" i="7"/>
  <c r="BK65" i="13"/>
  <c r="BH65" i="13"/>
  <c r="BI65" i="13"/>
  <c r="J176" i="12"/>
  <c r="BJ65" i="13"/>
  <c r="AT65" i="13" l="1"/>
  <c r="J65" i="13" s="1"/>
  <c r="AV65" i="13"/>
  <c r="AY65" i="13" s="1"/>
  <c r="AI65" i="13"/>
  <c r="AR65" i="13" s="1"/>
  <c r="CC64" i="13"/>
  <c r="CA64" i="13"/>
  <c r="S276" i="7"/>
  <c r="K176" i="12" s="1"/>
  <c r="L176" i="12" s="1"/>
  <c r="M176" i="12" s="1"/>
  <c r="L276" i="7"/>
  <c r="G176" i="12" s="1"/>
  <c r="BP65" i="13"/>
  <c r="I65" i="13"/>
  <c r="BM65" i="13"/>
  <c r="AW65" i="13" l="1"/>
  <c r="AZ65" i="13" s="1"/>
  <c r="BQ65" i="13"/>
  <c r="S65" i="13"/>
  <c r="AB66" i="13" s="1"/>
  <c r="M65" i="13"/>
  <c r="BZ65" i="13" s="1"/>
  <c r="BN65" i="13"/>
  <c r="H176" i="12"/>
  <c r="I176" i="12" s="1"/>
  <c r="BB65" i="13"/>
  <c r="AU65" i="13"/>
  <c r="AX65" i="13" s="1"/>
  <c r="CD64" i="13"/>
  <c r="N177" i="12"/>
  <c r="BO65" i="13"/>
  <c r="H65" i="13"/>
  <c r="L65" i="13"/>
  <c r="R65" i="13"/>
  <c r="AA66" i="13" s="1"/>
  <c r="BL65" i="13"/>
  <c r="BI66" i="13"/>
  <c r="BV65" i="13" l="1"/>
  <c r="BY65" i="13"/>
  <c r="BW65" i="13"/>
  <c r="P65" i="13"/>
  <c r="BC65" i="13"/>
  <c r="J177" i="12"/>
  <c r="BA65" i="13"/>
  <c r="CE64" i="13"/>
  <c r="AK66" i="13"/>
  <c r="O65" i="13"/>
  <c r="K65" i="13"/>
  <c r="Q65" i="13"/>
  <c r="Z66" i="13" s="1"/>
  <c r="F276" i="7" s="1"/>
  <c r="BR65" i="13"/>
  <c r="BS66" i="13" s="1"/>
  <c r="BK66" i="13"/>
  <c r="BJ66" i="13"/>
  <c r="BD65" i="13" l="1"/>
  <c r="AT66" i="13"/>
  <c r="BQ66" i="13" s="1"/>
  <c r="BU65" i="13"/>
  <c r="BX65" i="13"/>
  <c r="CC65" i="13"/>
  <c r="AJ66" i="13"/>
  <c r="AS66" i="13" s="1"/>
  <c r="CB65" i="13"/>
  <c r="BH66" i="13"/>
  <c r="O277" i="7"/>
  <c r="I277" i="7"/>
  <c r="Q277" i="7"/>
  <c r="G277" i="7"/>
  <c r="R277" i="7"/>
  <c r="H277" i="7"/>
  <c r="N277" i="7"/>
  <c r="J277" i="7"/>
  <c r="P277" i="7"/>
  <c r="K277" i="7"/>
  <c r="N65" i="13"/>
  <c r="BI67" i="13"/>
  <c r="BN66" i="13" l="1"/>
  <c r="J66" i="13"/>
  <c r="S66" i="13" s="1"/>
  <c r="AB67" i="13" s="1"/>
  <c r="AW66" i="13"/>
  <c r="AZ66" i="13" s="1"/>
  <c r="BC66" i="13" s="1"/>
  <c r="AV66" i="13"/>
  <c r="AY66" i="13" s="1"/>
  <c r="AI66" i="13"/>
  <c r="AR66" i="13" s="1"/>
  <c r="CA65" i="13"/>
  <c r="CD65" i="13" s="1"/>
  <c r="S277" i="7"/>
  <c r="K177" i="12" s="1"/>
  <c r="L177" i="12" s="1"/>
  <c r="M177" i="12" s="1"/>
  <c r="L277" i="7"/>
  <c r="G177" i="12" s="1"/>
  <c r="BP66" i="13"/>
  <c r="I66" i="13"/>
  <c r="BM66" i="13"/>
  <c r="BJ67" i="13"/>
  <c r="M66" i="13" l="1"/>
  <c r="H177" i="12"/>
  <c r="I177" i="12" s="1"/>
  <c r="BB66" i="13"/>
  <c r="AU66" i="13"/>
  <c r="AX66" i="13" s="1"/>
  <c r="CE65" i="13"/>
  <c r="N178" i="12"/>
  <c r="R66" i="13"/>
  <c r="AA67" i="13" s="1"/>
  <c r="L66" i="13"/>
  <c r="H66" i="13"/>
  <c r="BO66" i="13"/>
  <c r="BL66" i="13"/>
  <c r="BK67" i="13"/>
  <c r="BV66" i="13" l="1"/>
  <c r="BY66" i="13"/>
  <c r="BW66" i="13"/>
  <c r="BZ66" i="13"/>
  <c r="P66" i="13"/>
  <c r="BA66" i="13"/>
  <c r="BD66" i="13" s="1"/>
  <c r="J178" i="12"/>
  <c r="AK67" i="13"/>
  <c r="O66" i="13"/>
  <c r="K66" i="13"/>
  <c r="BR66" i="13"/>
  <c r="BS67" i="13" s="1"/>
  <c r="Q66" i="13"/>
  <c r="Z67" i="13" s="1"/>
  <c r="F277" i="7" s="1"/>
  <c r="AT67" i="13" l="1"/>
  <c r="AW67" i="13" s="1"/>
  <c r="AZ67" i="13" s="1"/>
  <c r="CC66" i="13"/>
  <c r="BU66" i="13"/>
  <c r="BX66" i="13"/>
  <c r="AJ67" i="13"/>
  <c r="AS67" i="13" s="1"/>
  <c r="CB66" i="13"/>
  <c r="BH67" i="13"/>
  <c r="N66" i="13"/>
  <c r="BK68" i="13"/>
  <c r="BI68" i="13"/>
  <c r="BJ68" i="13"/>
  <c r="J67" i="13" l="1"/>
  <c r="S67" i="13" s="1"/>
  <c r="AB68" i="13" s="1"/>
  <c r="BQ67" i="13"/>
  <c r="BN67" i="13"/>
  <c r="BC67" i="13"/>
  <c r="AV67" i="13"/>
  <c r="AY67" i="13" s="1"/>
  <c r="AI67" i="13"/>
  <c r="AR67" i="13" s="1"/>
  <c r="CA66" i="13"/>
  <c r="CD66" i="13" s="1"/>
  <c r="CE66" i="13" s="1"/>
  <c r="BP67" i="13"/>
  <c r="I67" i="13"/>
  <c r="BM67" i="13"/>
  <c r="R278" i="7"/>
  <c r="J278" i="7"/>
  <c r="Q278" i="7"/>
  <c r="N278" i="7"/>
  <c r="I278" i="7"/>
  <c r="K278" i="7"/>
  <c r="G278" i="7"/>
  <c r="P278" i="7"/>
  <c r="H278" i="7"/>
  <c r="O278" i="7"/>
  <c r="BI69" i="13"/>
  <c r="M67" i="13" l="1"/>
  <c r="P67" i="13" s="1"/>
  <c r="BB67" i="13"/>
  <c r="AU67" i="13"/>
  <c r="AX67" i="13" s="1"/>
  <c r="H67" i="13"/>
  <c r="BO67" i="13"/>
  <c r="BL67" i="13"/>
  <c r="L278" i="7"/>
  <c r="G178" i="12" s="1"/>
  <c r="R67" i="13"/>
  <c r="AA68" i="13" s="1"/>
  <c r="L67" i="13"/>
  <c r="S278" i="7"/>
  <c r="K178" i="12" s="1"/>
  <c r="L178" i="12" s="1"/>
  <c r="M178" i="12" s="1"/>
  <c r="BJ69" i="13"/>
  <c r="BV67" i="13" l="1"/>
  <c r="BY67" i="13"/>
  <c r="BW67" i="13"/>
  <c r="BZ67" i="13"/>
  <c r="H178" i="12"/>
  <c r="I178" i="12" s="1"/>
  <c r="BA67" i="13"/>
  <c r="BD67" i="13" s="1"/>
  <c r="AK68" i="13"/>
  <c r="K67" i="13"/>
  <c r="Q67" i="13"/>
  <c r="Z68" i="13" s="1"/>
  <c r="F278" i="7" s="1"/>
  <c r="BR67" i="13"/>
  <c r="BS68" i="13" s="1"/>
  <c r="N179" i="12"/>
  <c r="O67" i="13"/>
  <c r="BK69" i="13"/>
  <c r="AT68" i="13" l="1"/>
  <c r="BQ68" i="13" s="1"/>
  <c r="CC67" i="13"/>
  <c r="BU67" i="13"/>
  <c r="BX67" i="13"/>
  <c r="J179" i="12"/>
  <c r="AJ68" i="13"/>
  <c r="AS68" i="13" s="1"/>
  <c r="CB67" i="13"/>
  <c r="N67" i="13"/>
  <c r="BH68" i="13"/>
  <c r="BI70" i="13"/>
  <c r="AW68" i="13" l="1"/>
  <c r="AZ68" i="13" s="1"/>
  <c r="BC68" i="13" s="1"/>
  <c r="BN68" i="13"/>
  <c r="J68" i="13"/>
  <c r="M68" i="13" s="1"/>
  <c r="AV68" i="13"/>
  <c r="AY68" i="13" s="1"/>
  <c r="AI68" i="13"/>
  <c r="AR68" i="13" s="1"/>
  <c r="CA67" i="13"/>
  <c r="CD67" i="13" s="1"/>
  <c r="BP68" i="13"/>
  <c r="I68" i="13"/>
  <c r="BM68" i="13"/>
  <c r="H279" i="7"/>
  <c r="J279" i="7"/>
  <c r="P279" i="7"/>
  <c r="I279" i="7"/>
  <c r="Q279" i="7"/>
  <c r="N279" i="7"/>
  <c r="K279" i="7"/>
  <c r="G279" i="7"/>
  <c r="R279" i="7"/>
  <c r="O279" i="7"/>
  <c r="BJ70" i="13"/>
  <c r="S68" i="13" l="1"/>
  <c r="AB69" i="13" s="1"/>
  <c r="BW68" i="13"/>
  <c r="BZ68" i="13"/>
  <c r="BB68" i="13"/>
  <c r="AU68" i="13"/>
  <c r="AX68" i="13" s="1"/>
  <c r="CE67" i="13"/>
  <c r="L279" i="7"/>
  <c r="G179" i="12" s="1"/>
  <c r="R68" i="13"/>
  <c r="AA69" i="13" s="1"/>
  <c r="L68" i="13"/>
  <c r="S279" i="7"/>
  <c r="K179" i="12" s="1"/>
  <c r="L179" i="12" s="1"/>
  <c r="M179" i="12" s="1"/>
  <c r="P68" i="13"/>
  <c r="BO68" i="13"/>
  <c r="H68" i="13"/>
  <c r="BL68" i="13"/>
  <c r="BK70" i="13"/>
  <c r="BI71" i="13"/>
  <c r="BV68" i="13" l="1"/>
  <c r="BY68" i="13"/>
  <c r="BA68" i="13"/>
  <c r="BD68" i="13" s="1"/>
  <c r="H179" i="12"/>
  <c r="I179" i="12" s="1"/>
  <c r="AK69" i="13"/>
  <c r="AT69" i="13" s="1"/>
  <c r="CC68" i="13"/>
  <c r="N180" i="12"/>
  <c r="Q68" i="13"/>
  <c r="Z69" i="13" s="1"/>
  <c r="F279" i="7" s="1"/>
  <c r="K68" i="13"/>
  <c r="BR68" i="13"/>
  <c r="BS69" i="13" s="1"/>
  <c r="O68" i="13"/>
  <c r="BU68" i="13" l="1"/>
  <c r="BX68" i="13"/>
  <c r="J180" i="12"/>
  <c r="AW69" i="13"/>
  <c r="AZ69" i="13" s="1"/>
  <c r="AJ69" i="13"/>
  <c r="AS69" i="13" s="1"/>
  <c r="CB68" i="13"/>
  <c r="N68" i="13"/>
  <c r="J69" i="13"/>
  <c r="BQ69" i="13"/>
  <c r="BN69" i="13"/>
  <c r="BH69" i="13"/>
  <c r="BK71" i="13"/>
  <c r="BJ71" i="13"/>
  <c r="BC69" i="13" l="1"/>
  <c r="AV69" i="13"/>
  <c r="AY69" i="13" s="1"/>
  <c r="AI69" i="13"/>
  <c r="AR69" i="13" s="1"/>
  <c r="CA68" i="13"/>
  <c r="CD68" i="13" s="1"/>
  <c r="CE68" i="13" s="1"/>
  <c r="H280" i="7"/>
  <c r="I280" i="7"/>
  <c r="P280" i="7"/>
  <c r="J280" i="7"/>
  <c r="K280" i="7"/>
  <c r="G280" i="7"/>
  <c r="N280" i="7"/>
  <c r="O280" i="7"/>
  <c r="Q280" i="7"/>
  <c r="R280" i="7"/>
  <c r="BP69" i="13"/>
  <c r="I69" i="13"/>
  <c r="BM69" i="13"/>
  <c r="M69" i="13"/>
  <c r="S69" i="13"/>
  <c r="AB70" i="13" s="1"/>
  <c r="BI72" i="13"/>
  <c r="BW69" i="13" l="1"/>
  <c r="BZ69" i="13"/>
  <c r="BB69" i="13"/>
  <c r="AU69" i="13"/>
  <c r="AX69" i="13" s="1"/>
  <c r="BO69" i="13"/>
  <c r="H69" i="13"/>
  <c r="BL69" i="13"/>
  <c r="R69" i="13"/>
  <c r="AA70" i="13" s="1"/>
  <c r="L69" i="13"/>
  <c r="L280" i="7"/>
  <c r="G180" i="12" s="1"/>
  <c r="P69" i="13"/>
  <c r="S280" i="7"/>
  <c r="K180" i="12" s="1"/>
  <c r="L180" i="12" s="1"/>
  <c r="M180" i="12" s="1"/>
  <c r="BV69" i="13" l="1"/>
  <c r="BY69" i="13"/>
  <c r="H180" i="12"/>
  <c r="I180" i="12" s="1"/>
  <c r="BA69" i="13"/>
  <c r="BD69" i="13" s="1"/>
  <c r="AK70" i="13"/>
  <c r="AT70" i="13" s="1"/>
  <c r="CC69" i="13"/>
  <c r="N181" i="12"/>
  <c r="O69" i="13"/>
  <c r="Q69" i="13"/>
  <c r="Z70" i="13" s="1"/>
  <c r="F280" i="7" s="1"/>
  <c r="K69" i="13"/>
  <c r="BR69" i="13"/>
  <c r="BS70" i="13" s="1"/>
  <c r="BK72" i="13"/>
  <c r="BJ72" i="13"/>
  <c r="BU69" i="13" l="1"/>
  <c r="BX69" i="13"/>
  <c r="J181" i="12"/>
  <c r="AW70" i="13"/>
  <c r="AZ70" i="13" s="1"/>
  <c r="AJ70" i="13"/>
  <c r="AS70" i="13" s="1"/>
  <c r="CB69" i="13"/>
  <c r="BH70" i="13"/>
  <c r="BQ70" i="13"/>
  <c r="J70" i="13"/>
  <c r="BN70" i="13"/>
  <c r="N69" i="13"/>
  <c r="BI73" i="13"/>
  <c r="BC70" i="13" l="1"/>
  <c r="AV70" i="13"/>
  <c r="AY70" i="13" s="1"/>
  <c r="AI70" i="13"/>
  <c r="AR70" i="13" s="1"/>
  <c r="CA69" i="13"/>
  <c r="CD69" i="13" s="1"/>
  <c r="Q281" i="7"/>
  <c r="O281" i="7"/>
  <c r="I281" i="7"/>
  <c r="K281" i="7"/>
  <c r="H281" i="7"/>
  <c r="N281" i="7"/>
  <c r="P281" i="7"/>
  <c r="R281" i="7"/>
  <c r="J281" i="7"/>
  <c r="G281" i="7"/>
  <c r="BP70" i="13"/>
  <c r="I70" i="13"/>
  <c r="BM70" i="13"/>
  <c r="S70" i="13"/>
  <c r="AB71" i="13" s="1"/>
  <c r="M70" i="13"/>
  <c r="BK73" i="13"/>
  <c r="BW70" i="13" l="1"/>
  <c r="BZ70" i="13"/>
  <c r="BB70" i="13"/>
  <c r="AU70" i="13"/>
  <c r="AX70" i="13" s="1"/>
  <c r="CE69" i="13"/>
  <c r="L281" i="7"/>
  <c r="G181" i="12" s="1"/>
  <c r="H70" i="13"/>
  <c r="BO70" i="13"/>
  <c r="BL70" i="13"/>
  <c r="S281" i="7"/>
  <c r="K181" i="12" s="1"/>
  <c r="L181" i="12" s="1"/>
  <c r="M181" i="12" s="1"/>
  <c r="P70" i="13"/>
  <c r="L70" i="13"/>
  <c r="R70" i="13"/>
  <c r="AA71" i="13" s="1"/>
  <c r="BJ73" i="13"/>
  <c r="BV70" i="13" l="1"/>
  <c r="BY70" i="13"/>
  <c r="BA70" i="13"/>
  <c r="BD70" i="13" s="1"/>
  <c r="H181" i="12"/>
  <c r="I181" i="12" s="1"/>
  <c r="AK71" i="13"/>
  <c r="AT71" i="13" s="1"/>
  <c r="CC70" i="13"/>
  <c r="N182" i="12"/>
  <c r="O70" i="13"/>
  <c r="Q70" i="13"/>
  <c r="Z71" i="13" s="1"/>
  <c r="F281" i="7" s="1"/>
  <c r="K70" i="13"/>
  <c r="BR70" i="13"/>
  <c r="BS71" i="13" s="1"/>
  <c r="BI74" i="13"/>
  <c r="BU70" i="13" l="1"/>
  <c r="BX70" i="13"/>
  <c r="J182" i="12"/>
  <c r="AW71" i="13"/>
  <c r="AZ71" i="13" s="1"/>
  <c r="AJ71" i="13"/>
  <c r="AS71" i="13" s="1"/>
  <c r="CB70" i="13"/>
  <c r="N70" i="13"/>
  <c r="J71" i="13"/>
  <c r="BQ71" i="13"/>
  <c r="BN71" i="13"/>
  <c r="BH71" i="13"/>
  <c r="BK74" i="13"/>
  <c r="BJ74" i="13"/>
  <c r="BC71" i="13" l="1"/>
  <c r="AV71" i="13"/>
  <c r="AY71" i="13" s="1"/>
  <c r="AI71" i="13"/>
  <c r="AR71" i="13" s="1"/>
  <c r="CA70" i="13"/>
  <c r="CD70" i="13" s="1"/>
  <c r="CE70" i="13" s="1"/>
  <c r="BP71" i="13"/>
  <c r="I71" i="13"/>
  <c r="BM71" i="13"/>
  <c r="K282" i="7"/>
  <c r="J282" i="7"/>
  <c r="G282" i="7"/>
  <c r="P282" i="7"/>
  <c r="O282" i="7"/>
  <c r="Q282" i="7"/>
  <c r="R282" i="7"/>
  <c r="N282" i="7"/>
  <c r="I282" i="7"/>
  <c r="H282" i="7"/>
  <c r="S71" i="13"/>
  <c r="AB72" i="13" s="1"/>
  <c r="M71" i="13"/>
  <c r="BW71" i="13" l="1"/>
  <c r="BZ71" i="13"/>
  <c r="BB71" i="13"/>
  <c r="AU71" i="13"/>
  <c r="AX71" i="13" s="1"/>
  <c r="L282" i="7"/>
  <c r="G182" i="12" s="1"/>
  <c r="S282" i="7"/>
  <c r="K182" i="12" s="1"/>
  <c r="L182" i="12" s="1"/>
  <c r="M182" i="12" s="1"/>
  <c r="R71" i="13"/>
  <c r="AA72" i="13" s="1"/>
  <c r="L71" i="13"/>
  <c r="H71" i="13"/>
  <c r="BO71" i="13"/>
  <c r="BL71" i="13"/>
  <c r="P71" i="13"/>
  <c r="BI75" i="13"/>
  <c r="BV71" i="13" l="1"/>
  <c r="BY71" i="13"/>
  <c r="H182" i="12"/>
  <c r="I182" i="12" s="1"/>
  <c r="BA71" i="13"/>
  <c r="BD71" i="13" s="1"/>
  <c r="AK72" i="13"/>
  <c r="AT72" i="13" s="1"/>
  <c r="CC71" i="13"/>
  <c r="O71" i="13"/>
  <c r="N183" i="12"/>
  <c r="K71" i="13"/>
  <c r="Q71" i="13"/>
  <c r="Z72" i="13" s="1"/>
  <c r="F282" i="7" s="1"/>
  <c r="BR71" i="13"/>
  <c r="BS72" i="13" s="1"/>
  <c r="BJ75" i="13"/>
  <c r="BK75" i="13"/>
  <c r="BI76" i="13"/>
  <c r="BU71" i="13" l="1"/>
  <c r="BX71" i="13"/>
  <c r="J183" i="12"/>
  <c r="AW72" i="13"/>
  <c r="AZ72" i="13" s="1"/>
  <c r="AJ72" i="13"/>
  <c r="AS72" i="13" s="1"/>
  <c r="CB71" i="13"/>
  <c r="N71" i="13"/>
  <c r="BH72" i="13"/>
  <c r="BQ72" i="13"/>
  <c r="J72" i="13"/>
  <c r="BN72" i="13"/>
  <c r="BC72" i="13" l="1"/>
  <c r="AV72" i="13"/>
  <c r="AY72" i="13" s="1"/>
  <c r="AI72" i="13"/>
  <c r="AR72" i="13" s="1"/>
  <c r="CA71" i="13"/>
  <c r="CD71" i="13" s="1"/>
  <c r="CE71" i="13" s="1"/>
  <c r="N283" i="7"/>
  <c r="R283" i="7"/>
  <c r="J283" i="7"/>
  <c r="O283" i="7"/>
  <c r="H283" i="7"/>
  <c r="P283" i="7"/>
  <c r="Q283" i="7"/>
  <c r="K283" i="7"/>
  <c r="G283" i="7"/>
  <c r="I283" i="7"/>
  <c r="BP72" i="13"/>
  <c r="I72" i="13"/>
  <c r="BM72" i="13"/>
  <c r="S72" i="13"/>
  <c r="AB73" i="13" s="1"/>
  <c r="M72" i="13"/>
  <c r="BJ76" i="13"/>
  <c r="BW72" i="13" l="1"/>
  <c r="BZ72" i="13"/>
  <c r="BB72" i="13"/>
  <c r="AU72" i="13"/>
  <c r="AX72" i="13" s="1"/>
  <c r="L72" i="13"/>
  <c r="R72" i="13"/>
  <c r="AA73" i="13" s="1"/>
  <c r="BO72" i="13"/>
  <c r="H72" i="13"/>
  <c r="BL72" i="13"/>
  <c r="P72" i="13"/>
  <c r="L283" i="7"/>
  <c r="G183" i="12" s="1"/>
  <c r="S283" i="7"/>
  <c r="K183" i="12" s="1"/>
  <c r="L183" i="12" s="1"/>
  <c r="M183" i="12" s="1"/>
  <c r="BK76" i="13"/>
  <c r="BV72" i="13" l="1"/>
  <c r="BY72" i="13"/>
  <c r="BA72" i="13"/>
  <c r="BD72" i="13" s="1"/>
  <c r="H183" i="12"/>
  <c r="I183" i="12" s="1"/>
  <c r="AK73" i="13"/>
  <c r="AT73" i="13" s="1"/>
  <c r="CC72" i="13"/>
  <c r="Q72" i="13"/>
  <c r="Z73" i="13" s="1"/>
  <c r="F283" i="7" s="1"/>
  <c r="K72" i="13"/>
  <c r="BR72" i="13"/>
  <c r="BS73" i="13" s="1"/>
  <c r="O72" i="13"/>
  <c r="N184" i="12"/>
  <c r="BK77" i="13"/>
  <c r="BU72" i="13" l="1"/>
  <c r="BX72" i="13"/>
  <c r="J184" i="12"/>
  <c r="AW73" i="13"/>
  <c r="AZ73" i="13" s="1"/>
  <c r="AJ73" i="13"/>
  <c r="AS73" i="13" s="1"/>
  <c r="CB72" i="13"/>
  <c r="BH73" i="13"/>
  <c r="BQ73" i="13"/>
  <c r="J73" i="13"/>
  <c r="BN73" i="13"/>
  <c r="N72" i="13"/>
  <c r="BI77" i="13"/>
  <c r="BJ77" i="13"/>
  <c r="BC73" i="13" l="1"/>
  <c r="AV73" i="13"/>
  <c r="AY73" i="13" s="1"/>
  <c r="AI73" i="13"/>
  <c r="AR73" i="13" s="1"/>
  <c r="CA72" i="13"/>
  <c r="CD72" i="13" s="1"/>
  <c r="Q284" i="7"/>
  <c r="K284" i="7"/>
  <c r="N284" i="7"/>
  <c r="H284" i="7"/>
  <c r="J284" i="7"/>
  <c r="G284" i="7"/>
  <c r="P284" i="7"/>
  <c r="R284" i="7"/>
  <c r="O284" i="7"/>
  <c r="I284" i="7"/>
  <c r="BP73" i="13"/>
  <c r="I73" i="13"/>
  <c r="BM73" i="13"/>
  <c r="S73" i="13"/>
  <c r="AB74" i="13" s="1"/>
  <c r="M73" i="13"/>
  <c r="BW73" i="13" l="1"/>
  <c r="BZ73" i="13"/>
  <c r="BB73" i="13"/>
  <c r="AU73" i="13"/>
  <c r="AX73" i="13" s="1"/>
  <c r="CE72" i="13"/>
  <c r="S284" i="7"/>
  <c r="K184" i="12" s="1"/>
  <c r="L184" i="12" s="1"/>
  <c r="M184" i="12" s="1"/>
  <c r="P73" i="13"/>
  <c r="L284" i="7"/>
  <c r="G184" i="12" s="1"/>
  <c r="BO73" i="13"/>
  <c r="H73" i="13"/>
  <c r="BL73" i="13"/>
  <c r="L73" i="13"/>
  <c r="R73" i="13"/>
  <c r="AA74" i="13" s="1"/>
  <c r="BI78" i="13"/>
  <c r="BK78" i="13"/>
  <c r="BV73" i="13" l="1"/>
  <c r="BY73" i="13"/>
  <c r="H184" i="12"/>
  <c r="I184" i="12" s="1"/>
  <c r="BA73" i="13"/>
  <c r="BD73" i="13" s="1"/>
  <c r="AK74" i="13"/>
  <c r="AT74" i="13" s="1"/>
  <c r="CC73" i="13"/>
  <c r="O73" i="13"/>
  <c r="N185" i="12"/>
  <c r="Q73" i="13"/>
  <c r="Z74" i="13" s="1"/>
  <c r="F284" i="7" s="1"/>
  <c r="K73" i="13"/>
  <c r="BR73" i="13"/>
  <c r="BS74" i="13" s="1"/>
  <c r="BJ78" i="13"/>
  <c r="BU73" i="13" l="1"/>
  <c r="BX73" i="13"/>
  <c r="J185" i="12"/>
  <c r="AW74" i="13"/>
  <c r="AZ74" i="13" s="1"/>
  <c r="AJ74" i="13"/>
  <c r="AS74" i="13" s="1"/>
  <c r="CB73" i="13"/>
  <c r="J74" i="13"/>
  <c r="BQ74" i="13"/>
  <c r="BN74" i="13"/>
  <c r="BH74" i="13"/>
  <c r="N73" i="13"/>
  <c r="BI79" i="13"/>
  <c r="BK79" i="13"/>
  <c r="BC74" i="13" l="1"/>
  <c r="AV74" i="13"/>
  <c r="AY74" i="13" s="1"/>
  <c r="AI74" i="13"/>
  <c r="AR74" i="13" s="1"/>
  <c r="CA73" i="13"/>
  <c r="CD73" i="13" s="1"/>
  <c r="BP74" i="13"/>
  <c r="I74" i="13"/>
  <c r="BM74" i="13"/>
  <c r="S74" i="13"/>
  <c r="AB75" i="13" s="1"/>
  <c r="M74" i="13"/>
  <c r="I285" i="7"/>
  <c r="Q285" i="7"/>
  <c r="G285" i="7"/>
  <c r="J285" i="7"/>
  <c r="K285" i="7"/>
  <c r="H285" i="7"/>
  <c r="R285" i="7"/>
  <c r="N285" i="7"/>
  <c r="P285" i="7"/>
  <c r="O285" i="7"/>
  <c r="BW74" i="13" l="1"/>
  <c r="BZ74" i="13"/>
  <c r="BB74" i="13"/>
  <c r="AU74" i="13"/>
  <c r="AX74" i="13" s="1"/>
  <c r="CE73" i="13"/>
  <c r="R74" i="13"/>
  <c r="AA75" i="13" s="1"/>
  <c r="L74" i="13"/>
  <c r="BO74" i="13"/>
  <c r="H74" i="13"/>
  <c r="BL74" i="13"/>
  <c r="L285" i="7"/>
  <c r="G185" i="12" s="1"/>
  <c r="S285" i="7"/>
  <c r="K185" i="12" s="1"/>
  <c r="L185" i="12" s="1"/>
  <c r="M185" i="12" s="1"/>
  <c r="P74" i="13"/>
  <c r="BJ79" i="13"/>
  <c r="BV74" i="13" l="1"/>
  <c r="BY74" i="13"/>
  <c r="BA74" i="13"/>
  <c r="BD74" i="13" s="1"/>
  <c r="H185" i="12"/>
  <c r="I185" i="12" s="1"/>
  <c r="AK75" i="13"/>
  <c r="AT75" i="13" s="1"/>
  <c r="CC74" i="13"/>
  <c r="O74" i="13"/>
  <c r="N186" i="12"/>
  <c r="K74" i="13"/>
  <c r="Q74" i="13"/>
  <c r="Z75" i="13" s="1"/>
  <c r="F285" i="7" s="1"/>
  <c r="BR74" i="13"/>
  <c r="BS75" i="13" s="1"/>
  <c r="BK80" i="13"/>
  <c r="BI80" i="13"/>
  <c r="BU74" i="13" l="1"/>
  <c r="BX74" i="13"/>
  <c r="J186" i="12"/>
  <c r="AW75" i="13"/>
  <c r="AZ75" i="13" s="1"/>
  <c r="AJ75" i="13"/>
  <c r="AS75" i="13" s="1"/>
  <c r="CB74" i="13"/>
  <c r="BQ75" i="13"/>
  <c r="J75" i="13"/>
  <c r="BN75" i="13"/>
  <c r="BH75" i="13"/>
  <c r="N74" i="13"/>
  <c r="BJ80" i="13"/>
  <c r="BC75" i="13" l="1"/>
  <c r="AV75" i="13"/>
  <c r="AY75" i="13" s="1"/>
  <c r="AI75" i="13"/>
  <c r="AR75" i="13" s="1"/>
  <c r="CA74" i="13"/>
  <c r="CD74" i="13" s="1"/>
  <c r="M75" i="13"/>
  <c r="S75" i="13"/>
  <c r="AB76" i="13" s="1"/>
  <c r="I75" i="13"/>
  <c r="BP75" i="13"/>
  <c r="BM75" i="13"/>
  <c r="G286" i="7"/>
  <c r="O286" i="7"/>
  <c r="N286" i="7"/>
  <c r="P286" i="7"/>
  <c r="Q286" i="7"/>
  <c r="I286" i="7"/>
  <c r="J286" i="7"/>
  <c r="K286" i="7"/>
  <c r="R286" i="7"/>
  <c r="H286" i="7"/>
  <c r="BI81" i="13"/>
  <c r="BW75" i="13" l="1"/>
  <c r="BZ75" i="13"/>
  <c r="BB75" i="13"/>
  <c r="AU75" i="13"/>
  <c r="AX75" i="13" s="1"/>
  <c r="CE74" i="13"/>
  <c r="L286" i="7"/>
  <c r="G186" i="12" s="1"/>
  <c r="S286" i="7"/>
  <c r="K186" i="12" s="1"/>
  <c r="L186" i="12" s="1"/>
  <c r="M186" i="12" s="1"/>
  <c r="H75" i="13"/>
  <c r="BO75" i="13"/>
  <c r="BL75" i="13"/>
  <c r="R75" i="13"/>
  <c r="AA76" i="13" s="1"/>
  <c r="L75" i="13"/>
  <c r="P75" i="13"/>
  <c r="BJ81" i="13"/>
  <c r="BK81" i="13"/>
  <c r="BV75" i="13" l="1"/>
  <c r="BY75" i="13"/>
  <c r="BA75" i="13"/>
  <c r="BD75" i="13" s="1"/>
  <c r="H186" i="12"/>
  <c r="I186" i="12" s="1"/>
  <c r="AK76" i="13"/>
  <c r="AT76" i="13" s="1"/>
  <c r="CC75" i="13"/>
  <c r="O75" i="13"/>
  <c r="Q75" i="13"/>
  <c r="Z76" i="13" s="1"/>
  <c r="F286" i="7" s="1"/>
  <c r="K75" i="13"/>
  <c r="BR75" i="13"/>
  <c r="BS76" i="13" s="1"/>
  <c r="N187" i="12"/>
  <c r="BU75" i="13" l="1"/>
  <c r="BX75" i="13"/>
  <c r="J187" i="12"/>
  <c r="AW76" i="13"/>
  <c r="AZ76" i="13" s="1"/>
  <c r="AJ76" i="13"/>
  <c r="AS76" i="13" s="1"/>
  <c r="CB75" i="13"/>
  <c r="N75" i="13"/>
  <c r="BQ76" i="13"/>
  <c r="J76" i="13"/>
  <c r="BN76" i="13"/>
  <c r="BH76" i="13"/>
  <c r="BI82" i="13"/>
  <c r="BK82" i="13"/>
  <c r="BC76" i="13" l="1"/>
  <c r="AV76" i="13"/>
  <c r="AY76" i="13" s="1"/>
  <c r="AI76" i="13"/>
  <c r="AR76" i="13" s="1"/>
  <c r="CA75" i="13"/>
  <c r="CD75" i="13" s="1"/>
  <c r="CE75" i="13" s="1"/>
  <c r="G287" i="7"/>
  <c r="N287" i="7"/>
  <c r="H287" i="7"/>
  <c r="K287" i="7"/>
  <c r="P287" i="7"/>
  <c r="Q287" i="7"/>
  <c r="J287" i="7"/>
  <c r="I287" i="7"/>
  <c r="R287" i="7"/>
  <c r="O287" i="7"/>
  <c r="M76" i="13"/>
  <c r="S76" i="13"/>
  <c r="AB77" i="13" s="1"/>
  <c r="BP76" i="13"/>
  <c r="I76" i="13"/>
  <c r="BM76" i="13"/>
  <c r="BJ82" i="13"/>
  <c r="BW76" i="13" l="1"/>
  <c r="BZ76" i="13"/>
  <c r="BB76" i="13"/>
  <c r="AU76" i="13"/>
  <c r="AX76" i="13" s="1"/>
  <c r="L287" i="7"/>
  <c r="G187" i="12" s="1"/>
  <c r="BO76" i="13"/>
  <c r="H76" i="13"/>
  <c r="BL76" i="13"/>
  <c r="S287" i="7"/>
  <c r="K187" i="12" s="1"/>
  <c r="L187" i="12" s="1"/>
  <c r="M187" i="12" s="1"/>
  <c r="R76" i="13"/>
  <c r="AA77" i="13" s="1"/>
  <c r="L76" i="13"/>
  <c r="P76" i="13"/>
  <c r="BV76" i="13" l="1"/>
  <c r="BY76" i="13"/>
  <c r="BA76" i="13"/>
  <c r="BD76" i="13" s="1"/>
  <c r="H187" i="12"/>
  <c r="I187" i="12" s="1"/>
  <c r="AK77" i="13"/>
  <c r="AT77" i="13" s="1"/>
  <c r="CC76" i="13"/>
  <c r="O76" i="13"/>
  <c r="N188" i="12"/>
  <c r="Q76" i="13"/>
  <c r="Z77" i="13" s="1"/>
  <c r="F287" i="7" s="1"/>
  <c r="K76" i="13"/>
  <c r="BR76" i="13"/>
  <c r="BS77" i="13" s="1"/>
  <c r="BK83" i="13"/>
  <c r="BJ83" i="13"/>
  <c r="BI83" i="13"/>
  <c r="BU76" i="13" l="1"/>
  <c r="BX76" i="13"/>
  <c r="J188" i="12"/>
  <c r="AW77" i="13"/>
  <c r="AZ77" i="13" s="1"/>
  <c r="AJ77" i="13"/>
  <c r="AS77" i="13" s="1"/>
  <c r="CB76" i="13"/>
  <c r="BH77" i="13"/>
  <c r="N76" i="13"/>
  <c r="J77" i="13"/>
  <c r="BQ77" i="13"/>
  <c r="BN77" i="13"/>
  <c r="BC77" i="13" l="1"/>
  <c r="AV77" i="13"/>
  <c r="AY77" i="13" s="1"/>
  <c r="AI77" i="13"/>
  <c r="AR77" i="13" s="1"/>
  <c r="CA76" i="13"/>
  <c r="CD76" i="13" s="1"/>
  <c r="CE76" i="13" s="1"/>
  <c r="S77" i="13"/>
  <c r="AB78" i="13" s="1"/>
  <c r="M77" i="13"/>
  <c r="BP77" i="13"/>
  <c r="I77" i="13"/>
  <c r="BM77" i="13"/>
  <c r="N288" i="7"/>
  <c r="J288" i="7"/>
  <c r="Q288" i="7"/>
  <c r="K288" i="7"/>
  <c r="P288" i="7"/>
  <c r="G288" i="7"/>
  <c r="R288" i="7"/>
  <c r="I288" i="7"/>
  <c r="O288" i="7"/>
  <c r="H288" i="7"/>
  <c r="BK84" i="13"/>
  <c r="BJ84" i="13"/>
  <c r="BW77" i="13" l="1"/>
  <c r="BZ77" i="13"/>
  <c r="BB77" i="13"/>
  <c r="AU77" i="13"/>
  <c r="AX77" i="13" s="1"/>
  <c r="L288" i="7"/>
  <c r="G188" i="12" s="1"/>
  <c r="S288" i="7"/>
  <c r="K188" i="12" s="1"/>
  <c r="L188" i="12" s="1"/>
  <c r="M188" i="12" s="1"/>
  <c r="P77" i="13"/>
  <c r="BO77" i="13"/>
  <c r="H77" i="13"/>
  <c r="BL77" i="13"/>
  <c r="R77" i="13"/>
  <c r="AA78" i="13" s="1"/>
  <c r="L77" i="13"/>
  <c r="BI84" i="13"/>
  <c r="BV77" i="13" l="1"/>
  <c r="BY77" i="13"/>
  <c r="BA77" i="13"/>
  <c r="BD77" i="13" s="1"/>
  <c r="H188" i="12"/>
  <c r="I188" i="12" s="1"/>
  <c r="AK78" i="13"/>
  <c r="AT78" i="13" s="1"/>
  <c r="CC77" i="13"/>
  <c r="O77" i="13"/>
  <c r="N189" i="12"/>
  <c r="Q77" i="13"/>
  <c r="Z78" i="13" s="1"/>
  <c r="F288" i="7" s="1"/>
  <c r="K77" i="13"/>
  <c r="BR77" i="13"/>
  <c r="BS78" i="13" s="1"/>
  <c r="BK85" i="13"/>
  <c r="BU77" i="13" l="1"/>
  <c r="BX77" i="13"/>
  <c r="J189" i="12"/>
  <c r="AW78" i="13"/>
  <c r="AZ78" i="13" s="1"/>
  <c r="AJ78" i="13"/>
  <c r="AS78" i="13" s="1"/>
  <c r="CB77" i="13"/>
  <c r="BH78" i="13"/>
  <c r="J78" i="13"/>
  <c r="BQ78" i="13"/>
  <c r="BN78" i="13"/>
  <c r="N77" i="13"/>
  <c r="BI85" i="13"/>
  <c r="BJ85" i="13"/>
  <c r="BC78" i="13" l="1"/>
  <c r="AV78" i="13"/>
  <c r="AY78" i="13" s="1"/>
  <c r="AI78" i="13"/>
  <c r="AR78" i="13" s="1"/>
  <c r="CA77" i="13"/>
  <c r="CD77" i="13" s="1"/>
  <c r="CE77" i="13" s="1"/>
  <c r="N289" i="7"/>
  <c r="Q289" i="7"/>
  <c r="R289" i="7"/>
  <c r="P289" i="7"/>
  <c r="O289" i="7"/>
  <c r="K289" i="7"/>
  <c r="H289" i="7"/>
  <c r="I289" i="7"/>
  <c r="G289" i="7"/>
  <c r="J289" i="7"/>
  <c r="M78" i="13"/>
  <c r="S78" i="13"/>
  <c r="AB79" i="13" s="1"/>
  <c r="BP78" i="13"/>
  <c r="I78" i="13"/>
  <c r="BM78" i="13"/>
  <c r="BW78" i="13" l="1"/>
  <c r="BZ78" i="13"/>
  <c r="BB78" i="13"/>
  <c r="AU78" i="13"/>
  <c r="AX78" i="13" s="1"/>
  <c r="L289" i="7"/>
  <c r="G189" i="12" s="1"/>
  <c r="H78" i="13"/>
  <c r="BO78" i="13"/>
  <c r="BL78" i="13"/>
  <c r="P78" i="13"/>
  <c r="R78" i="13"/>
  <c r="AA79" i="13" s="1"/>
  <c r="L78" i="13"/>
  <c r="S289" i="7"/>
  <c r="K189" i="12" s="1"/>
  <c r="L189" i="12" s="1"/>
  <c r="M189" i="12" s="1"/>
  <c r="BI86" i="13"/>
  <c r="BK86" i="13"/>
  <c r="BV78" i="13" l="1"/>
  <c r="BY78" i="13"/>
  <c r="BA78" i="13"/>
  <c r="BD78" i="13" s="1"/>
  <c r="H189" i="12"/>
  <c r="I189" i="12" s="1"/>
  <c r="AK79" i="13"/>
  <c r="AT79" i="13" s="1"/>
  <c r="CC78" i="13"/>
  <c r="N190" i="12"/>
  <c r="O78" i="13"/>
  <c r="Q78" i="13"/>
  <c r="Z79" i="13" s="1"/>
  <c r="F289" i="7" s="1"/>
  <c r="K78" i="13"/>
  <c r="BR78" i="13"/>
  <c r="BS79" i="13" s="1"/>
  <c r="BJ86" i="13"/>
  <c r="BU78" i="13" l="1"/>
  <c r="BX78" i="13"/>
  <c r="J190" i="12"/>
  <c r="AW79" i="13"/>
  <c r="AZ79" i="13" s="1"/>
  <c r="AJ79" i="13"/>
  <c r="AS79" i="13" s="1"/>
  <c r="CB78" i="13"/>
  <c r="BH79" i="13"/>
  <c r="N78" i="13"/>
  <c r="J79" i="13"/>
  <c r="BQ79" i="13"/>
  <c r="BN79" i="13"/>
  <c r="BK87" i="13"/>
  <c r="BC79" i="13" l="1"/>
  <c r="AV79" i="13"/>
  <c r="AY79" i="13" s="1"/>
  <c r="AI79" i="13"/>
  <c r="AR79" i="13" s="1"/>
  <c r="CA78" i="13"/>
  <c r="CD78" i="13" s="1"/>
  <c r="CE78" i="13" s="1"/>
  <c r="BP79" i="13"/>
  <c r="I79" i="13"/>
  <c r="BM79" i="13"/>
  <c r="M79" i="13"/>
  <c r="S79" i="13"/>
  <c r="AB80" i="13" s="1"/>
  <c r="G290" i="7"/>
  <c r="O290" i="7"/>
  <c r="I290" i="7"/>
  <c r="H290" i="7"/>
  <c r="Q290" i="7"/>
  <c r="J290" i="7"/>
  <c r="P290" i="7"/>
  <c r="R290" i="7"/>
  <c r="K290" i="7"/>
  <c r="N290" i="7"/>
  <c r="BI87" i="13"/>
  <c r="BW79" i="13" l="1"/>
  <c r="BZ79" i="13"/>
  <c r="BB79" i="13"/>
  <c r="AU79" i="13"/>
  <c r="AX79" i="13" s="1"/>
  <c r="S290" i="7"/>
  <c r="K190" i="12" s="1"/>
  <c r="L190" i="12" s="1"/>
  <c r="M190" i="12" s="1"/>
  <c r="BO79" i="13"/>
  <c r="H79" i="13"/>
  <c r="BL79" i="13"/>
  <c r="P79" i="13"/>
  <c r="R79" i="13"/>
  <c r="AA80" i="13" s="1"/>
  <c r="L79" i="13"/>
  <c r="L290" i="7"/>
  <c r="G190" i="12" s="1"/>
  <c r="BJ87" i="13"/>
  <c r="BV79" i="13" l="1"/>
  <c r="BY79" i="13"/>
  <c r="BA79" i="13"/>
  <c r="BD79" i="13" s="1"/>
  <c r="H190" i="12"/>
  <c r="I190" i="12" s="1"/>
  <c r="AK80" i="13"/>
  <c r="AT80" i="13" s="1"/>
  <c r="CC79" i="13"/>
  <c r="N191" i="12"/>
  <c r="O79" i="13"/>
  <c r="K79" i="13"/>
  <c r="Q79" i="13"/>
  <c r="Z80" i="13" s="1"/>
  <c r="F290" i="7" s="1"/>
  <c r="BR79" i="13"/>
  <c r="BS80" i="13" s="1"/>
  <c r="BI88" i="13"/>
  <c r="BU79" i="13" l="1"/>
  <c r="BX79" i="13"/>
  <c r="J191" i="12"/>
  <c r="AW80" i="13"/>
  <c r="AZ80" i="13" s="1"/>
  <c r="AJ80" i="13"/>
  <c r="AS80" i="13" s="1"/>
  <c r="CB79" i="13"/>
  <c r="BH80" i="13"/>
  <c r="BQ80" i="13"/>
  <c r="J80" i="13"/>
  <c r="BN80" i="13"/>
  <c r="N79" i="13"/>
  <c r="BJ88" i="13"/>
  <c r="BK88" i="13"/>
  <c r="BC80" i="13" l="1"/>
  <c r="AV80" i="13"/>
  <c r="AY80" i="13" s="1"/>
  <c r="AI80" i="13"/>
  <c r="AR80" i="13" s="1"/>
  <c r="CA79" i="13"/>
  <c r="CD79" i="13" s="1"/>
  <c r="S80" i="13"/>
  <c r="AB81" i="13" s="1"/>
  <c r="M80" i="13"/>
  <c r="I80" i="13"/>
  <c r="BP80" i="13"/>
  <c r="BM80" i="13"/>
  <c r="Q291" i="7"/>
  <c r="I291" i="7"/>
  <c r="G291" i="7"/>
  <c r="R291" i="7"/>
  <c r="O291" i="7"/>
  <c r="K291" i="7"/>
  <c r="P291" i="7"/>
  <c r="N291" i="7"/>
  <c r="J291" i="7"/>
  <c r="H291" i="7"/>
  <c r="BW80" i="13" l="1"/>
  <c r="BZ80" i="13"/>
  <c r="BB80" i="13"/>
  <c r="AU80" i="13"/>
  <c r="AX80" i="13" s="1"/>
  <c r="CE79" i="13"/>
  <c r="BO80" i="13"/>
  <c r="H80" i="13"/>
  <c r="BL80" i="13"/>
  <c r="L291" i="7"/>
  <c r="G191" i="12" s="1"/>
  <c r="P80" i="13"/>
  <c r="S291" i="7"/>
  <c r="K191" i="12" s="1"/>
  <c r="L191" i="12" s="1"/>
  <c r="M191" i="12" s="1"/>
  <c r="R80" i="13"/>
  <c r="AA81" i="13" s="1"/>
  <c r="L80" i="13"/>
  <c r="BJ89" i="13"/>
  <c r="BK89" i="13"/>
  <c r="BI89" i="13"/>
  <c r="BV80" i="13" l="1"/>
  <c r="BY80" i="13"/>
  <c r="BA80" i="13"/>
  <c r="BD80" i="13" s="1"/>
  <c r="H191" i="12"/>
  <c r="I191" i="12" s="1"/>
  <c r="AK81" i="13"/>
  <c r="AT81" i="13" s="1"/>
  <c r="CC80" i="13"/>
  <c r="O80" i="13"/>
  <c r="N192" i="12"/>
  <c r="K80" i="13"/>
  <c r="Q80" i="13"/>
  <c r="Z81" i="13" s="1"/>
  <c r="F291" i="7" s="1"/>
  <c r="BR80" i="13"/>
  <c r="BS81" i="13" s="1"/>
  <c r="BU80" i="13" l="1"/>
  <c r="BX80" i="13"/>
  <c r="J192" i="12"/>
  <c r="AW81" i="13"/>
  <c r="AZ81" i="13" s="1"/>
  <c r="AJ81" i="13"/>
  <c r="AS81" i="13" s="1"/>
  <c r="CB80" i="13"/>
  <c r="N80" i="13"/>
  <c r="BQ81" i="13"/>
  <c r="J81" i="13"/>
  <c r="BN81" i="13"/>
  <c r="BH81" i="13"/>
  <c r="BJ90" i="13"/>
  <c r="BI90" i="13"/>
  <c r="BC81" i="13" l="1"/>
  <c r="AV81" i="13"/>
  <c r="AY81" i="13" s="1"/>
  <c r="AI81" i="13"/>
  <c r="AR81" i="13" s="1"/>
  <c r="CA80" i="13"/>
  <c r="CD80" i="13" s="1"/>
  <c r="CE80" i="13" s="1"/>
  <c r="I292" i="7"/>
  <c r="R292" i="7"/>
  <c r="K292" i="7"/>
  <c r="O292" i="7"/>
  <c r="N292" i="7"/>
  <c r="P292" i="7"/>
  <c r="H292" i="7"/>
  <c r="Q292" i="7"/>
  <c r="G292" i="7"/>
  <c r="J292" i="7"/>
  <c r="BP81" i="13"/>
  <c r="I81" i="13"/>
  <c r="BM81" i="13"/>
  <c r="M81" i="13"/>
  <c r="S81" i="13"/>
  <c r="AB82" i="13" s="1"/>
  <c r="BK90" i="13"/>
  <c r="BW81" i="13" l="1"/>
  <c r="BZ81" i="13"/>
  <c r="BB81" i="13"/>
  <c r="AU81" i="13"/>
  <c r="AX81" i="13" s="1"/>
  <c r="L292" i="7"/>
  <c r="G192" i="12" s="1"/>
  <c r="S292" i="7"/>
  <c r="K192" i="12" s="1"/>
  <c r="L192" i="12" s="1"/>
  <c r="M192" i="12" s="1"/>
  <c r="R81" i="13"/>
  <c r="AA82" i="13" s="1"/>
  <c r="L81" i="13"/>
  <c r="H81" i="13"/>
  <c r="BO81" i="13"/>
  <c r="BL81" i="13"/>
  <c r="P81" i="13"/>
  <c r="BV81" i="13" l="1"/>
  <c r="BY81" i="13"/>
  <c r="H192" i="12"/>
  <c r="I192" i="12" s="1"/>
  <c r="BA81" i="13"/>
  <c r="BD81" i="13" s="1"/>
  <c r="AK82" i="13"/>
  <c r="AT82" i="13" s="1"/>
  <c r="CC81" i="13"/>
  <c r="O81" i="13"/>
  <c r="N193" i="12"/>
  <c r="Q81" i="13"/>
  <c r="Z82" i="13" s="1"/>
  <c r="F292" i="7" s="1"/>
  <c r="K81" i="13"/>
  <c r="BR81" i="13"/>
  <c r="BS82" i="13" s="1"/>
  <c r="BU81" i="13" l="1"/>
  <c r="BX81" i="13"/>
  <c r="J193" i="12"/>
  <c r="AW82" i="13"/>
  <c r="AZ82" i="13" s="1"/>
  <c r="AJ82" i="13"/>
  <c r="AS82" i="13" s="1"/>
  <c r="CB81" i="13"/>
  <c r="N81" i="13"/>
  <c r="BQ82" i="13"/>
  <c r="J82" i="13"/>
  <c r="BN82" i="13"/>
  <c r="BH82" i="13"/>
  <c r="BK91" i="13"/>
  <c r="BC82" i="13" l="1"/>
  <c r="AV82" i="13"/>
  <c r="AY82" i="13" s="1"/>
  <c r="AI82" i="13"/>
  <c r="AR82" i="13" s="1"/>
  <c r="CA81" i="13"/>
  <c r="CD81" i="13" s="1"/>
  <c r="CE81" i="13" s="1"/>
  <c r="G293" i="7"/>
  <c r="P293" i="7"/>
  <c r="H293" i="7"/>
  <c r="I293" i="7"/>
  <c r="N293" i="7"/>
  <c r="R293" i="7"/>
  <c r="Q293" i="7"/>
  <c r="J293" i="7"/>
  <c r="K293" i="7"/>
  <c r="O293" i="7"/>
  <c r="M82" i="13"/>
  <c r="S82" i="13"/>
  <c r="AB83" i="13" s="1"/>
  <c r="I82" i="13"/>
  <c r="BP82" i="13"/>
  <c r="BM82" i="13"/>
  <c r="BJ91" i="13"/>
  <c r="BI91" i="13"/>
  <c r="BW82" i="13" l="1"/>
  <c r="BZ82" i="13"/>
  <c r="BB82" i="13"/>
  <c r="AU82" i="13"/>
  <c r="AX82" i="13" s="1"/>
  <c r="L293" i="7"/>
  <c r="G193" i="12" s="1"/>
  <c r="R82" i="13"/>
  <c r="AA83" i="13" s="1"/>
  <c r="L82" i="13"/>
  <c r="H82" i="13"/>
  <c r="BO82" i="13"/>
  <c r="BL82" i="13"/>
  <c r="P82" i="13"/>
  <c r="S293" i="7"/>
  <c r="K193" i="12" s="1"/>
  <c r="L193" i="12" s="1"/>
  <c r="M193" i="12" s="1"/>
  <c r="BK92" i="13"/>
  <c r="BV82" i="13" l="1"/>
  <c r="BY82" i="13"/>
  <c r="BA82" i="13"/>
  <c r="BD82" i="13" s="1"/>
  <c r="H193" i="12"/>
  <c r="I193" i="12" s="1"/>
  <c r="AK83" i="13"/>
  <c r="AT83" i="13" s="1"/>
  <c r="CC82" i="13"/>
  <c r="N194" i="12"/>
  <c r="K82" i="13"/>
  <c r="Q82" i="13"/>
  <c r="Z83" i="13" s="1"/>
  <c r="F293" i="7" s="1"/>
  <c r="BR82" i="13"/>
  <c r="BS83" i="13" s="1"/>
  <c r="O82" i="13"/>
  <c r="BI92" i="13"/>
  <c r="BU82" i="13" l="1"/>
  <c r="BX82" i="13"/>
  <c r="J194" i="12"/>
  <c r="AW83" i="13"/>
  <c r="AZ83" i="13" s="1"/>
  <c r="AJ83" i="13"/>
  <c r="AS83" i="13" s="1"/>
  <c r="CB82" i="13"/>
  <c r="BH83" i="13"/>
  <c r="BQ83" i="13"/>
  <c r="J83" i="13"/>
  <c r="BN83" i="13"/>
  <c r="N82" i="13"/>
  <c r="BJ92" i="13"/>
  <c r="BC83" i="13" l="1"/>
  <c r="AV83" i="13"/>
  <c r="AY83" i="13" s="1"/>
  <c r="AI83" i="13"/>
  <c r="AR83" i="13" s="1"/>
  <c r="CA82" i="13"/>
  <c r="CD82" i="13" s="1"/>
  <c r="CE82" i="13" s="1"/>
  <c r="S83" i="13"/>
  <c r="AB84" i="13" s="1"/>
  <c r="M83" i="13"/>
  <c r="I83" i="13"/>
  <c r="BP83" i="13"/>
  <c r="BM83" i="13"/>
  <c r="R294" i="7"/>
  <c r="J294" i="7"/>
  <c r="Q294" i="7"/>
  <c r="P294" i="7"/>
  <c r="G294" i="7"/>
  <c r="N294" i="7"/>
  <c r="O294" i="7"/>
  <c r="K294" i="7"/>
  <c r="I294" i="7"/>
  <c r="H294" i="7"/>
  <c r="BK93" i="13"/>
  <c r="BI93" i="13"/>
  <c r="BW83" i="13" l="1"/>
  <c r="BZ83" i="13"/>
  <c r="BB83" i="13"/>
  <c r="AU83" i="13"/>
  <c r="AX83" i="13" s="1"/>
  <c r="P83" i="13"/>
  <c r="S294" i="7"/>
  <c r="K194" i="12" s="1"/>
  <c r="L194" i="12" s="1"/>
  <c r="M194" i="12" s="1"/>
  <c r="BO83" i="13"/>
  <c r="H83" i="13"/>
  <c r="BL83" i="13"/>
  <c r="L294" i="7"/>
  <c r="G194" i="12" s="1"/>
  <c r="R83" i="13"/>
  <c r="AA84" i="13" s="1"/>
  <c r="L83" i="13"/>
  <c r="BV83" i="13" l="1"/>
  <c r="BY83" i="13"/>
  <c r="BA83" i="13"/>
  <c r="BD83" i="13" s="1"/>
  <c r="H194" i="12"/>
  <c r="I194" i="12" s="1"/>
  <c r="AK84" i="13"/>
  <c r="AT84" i="13" s="1"/>
  <c r="CC83" i="13"/>
  <c r="N195" i="12"/>
  <c r="Q83" i="13"/>
  <c r="Z84" i="13" s="1"/>
  <c r="F294" i="7" s="1"/>
  <c r="BR83" i="13"/>
  <c r="BS84" i="13" s="1"/>
  <c r="K83" i="13"/>
  <c r="O83" i="13"/>
  <c r="BJ93" i="13"/>
  <c r="BU83" i="13" l="1"/>
  <c r="BX83" i="13"/>
  <c r="J195" i="12"/>
  <c r="AW84" i="13"/>
  <c r="AZ84" i="13" s="1"/>
  <c r="AJ84" i="13"/>
  <c r="AS84" i="13" s="1"/>
  <c r="CB83" i="13"/>
  <c r="BH84" i="13"/>
  <c r="N83" i="13"/>
  <c r="BQ84" i="13"/>
  <c r="J84" i="13"/>
  <c r="BN84" i="13"/>
  <c r="BI94" i="13"/>
  <c r="BC84" i="13" l="1"/>
  <c r="AV84" i="13"/>
  <c r="AY84" i="13" s="1"/>
  <c r="AI84" i="13"/>
  <c r="AR84" i="13" s="1"/>
  <c r="CA83" i="13"/>
  <c r="CD83" i="13" s="1"/>
  <c r="CE83" i="13" s="1"/>
  <c r="M84" i="13"/>
  <c r="S84" i="13"/>
  <c r="AB85" i="13" s="1"/>
  <c r="Q295" i="7"/>
  <c r="O295" i="7"/>
  <c r="R295" i="7"/>
  <c r="P295" i="7"/>
  <c r="N295" i="7"/>
  <c r="G295" i="7"/>
  <c r="J295" i="7"/>
  <c r="I295" i="7"/>
  <c r="K295" i="7"/>
  <c r="H295" i="7"/>
  <c r="BP84" i="13"/>
  <c r="I84" i="13"/>
  <c r="BM84" i="13"/>
  <c r="BK94" i="13"/>
  <c r="BW84" i="13" l="1"/>
  <c r="BZ84" i="13"/>
  <c r="BB84" i="13"/>
  <c r="AU84" i="13"/>
  <c r="AX84" i="13" s="1"/>
  <c r="P84" i="13"/>
  <c r="L295" i="7"/>
  <c r="G195" i="12" s="1"/>
  <c r="S295" i="7"/>
  <c r="K195" i="12" s="1"/>
  <c r="L195" i="12" s="1"/>
  <c r="M195" i="12" s="1"/>
  <c r="R84" i="13"/>
  <c r="AA85" i="13" s="1"/>
  <c r="L84" i="13"/>
  <c r="BO84" i="13"/>
  <c r="H84" i="13"/>
  <c r="BL84" i="13"/>
  <c r="BJ94" i="13"/>
  <c r="BV84" i="13" l="1"/>
  <c r="BY84" i="13"/>
  <c r="BA84" i="13"/>
  <c r="BD84" i="13" s="1"/>
  <c r="H195" i="12"/>
  <c r="I195" i="12" s="1"/>
  <c r="AK85" i="13"/>
  <c r="AT85" i="13" s="1"/>
  <c r="CC84" i="13"/>
  <c r="K84" i="13"/>
  <c r="Q84" i="13"/>
  <c r="Z85" i="13" s="1"/>
  <c r="F295" i="7" s="1"/>
  <c r="BR84" i="13"/>
  <c r="BS85" i="13" s="1"/>
  <c r="N196" i="12"/>
  <c r="O84" i="13"/>
  <c r="BI95" i="13"/>
  <c r="BU84" i="13" l="1"/>
  <c r="BX84" i="13"/>
  <c r="J196" i="12"/>
  <c r="AW85" i="13"/>
  <c r="AZ85" i="13" s="1"/>
  <c r="AJ85" i="13"/>
  <c r="AS85" i="13" s="1"/>
  <c r="CB84" i="13"/>
  <c r="N84" i="13"/>
  <c r="BH85" i="13"/>
  <c r="BQ85" i="13"/>
  <c r="J85" i="13"/>
  <c r="BN85" i="13"/>
  <c r="BK95" i="13"/>
  <c r="BC85" i="13" l="1"/>
  <c r="AV85" i="13"/>
  <c r="AY85" i="13" s="1"/>
  <c r="AI85" i="13"/>
  <c r="AR85" i="13" s="1"/>
  <c r="CA84" i="13"/>
  <c r="CD84" i="13" s="1"/>
  <c r="CE84" i="13" s="1"/>
  <c r="I85" i="13"/>
  <c r="BP85" i="13"/>
  <c r="BM85" i="13"/>
  <c r="I296" i="7"/>
  <c r="N296" i="7"/>
  <c r="J296" i="7"/>
  <c r="K296" i="7"/>
  <c r="P296" i="7"/>
  <c r="Q296" i="7"/>
  <c r="O296" i="7"/>
  <c r="G296" i="7"/>
  <c r="H296" i="7"/>
  <c r="R296" i="7"/>
  <c r="S85" i="13"/>
  <c r="AB86" i="13" s="1"/>
  <c r="M85" i="13"/>
  <c r="BJ95" i="13"/>
  <c r="BI96" i="13"/>
  <c r="BW85" i="13" l="1"/>
  <c r="BZ85" i="13"/>
  <c r="BB85" i="13"/>
  <c r="AU85" i="13"/>
  <c r="AX85" i="13" s="1"/>
  <c r="P85" i="13"/>
  <c r="L296" i="7"/>
  <c r="G196" i="12" s="1"/>
  <c r="L85" i="13"/>
  <c r="R85" i="13"/>
  <c r="AA86" i="13" s="1"/>
  <c r="S296" i="7"/>
  <c r="K196" i="12" s="1"/>
  <c r="L196" i="12" s="1"/>
  <c r="M196" i="12" s="1"/>
  <c r="BO85" i="13"/>
  <c r="H85" i="13"/>
  <c r="BL85" i="13"/>
  <c r="BV85" i="13" l="1"/>
  <c r="BY85" i="13"/>
  <c r="BA85" i="13"/>
  <c r="BD85" i="13" s="1"/>
  <c r="H196" i="12"/>
  <c r="I196" i="12" s="1"/>
  <c r="AK86" i="13"/>
  <c r="AT86" i="13" s="1"/>
  <c r="CC85" i="13"/>
  <c r="Q85" i="13"/>
  <c r="Z86" i="13" s="1"/>
  <c r="F296" i="7" s="1"/>
  <c r="BR85" i="13"/>
  <c r="BS86" i="13" s="1"/>
  <c r="K85" i="13"/>
  <c r="N197" i="12"/>
  <c r="O85" i="13"/>
  <c r="BK96" i="13"/>
  <c r="BU85" i="13" l="1"/>
  <c r="BX85" i="13"/>
  <c r="J197" i="12"/>
  <c r="AW86" i="13"/>
  <c r="AZ86" i="13" s="1"/>
  <c r="AJ86" i="13"/>
  <c r="AS86" i="13" s="1"/>
  <c r="CB85" i="13"/>
  <c r="BQ86" i="13"/>
  <c r="J86" i="13"/>
  <c r="BN86" i="13"/>
  <c r="N85" i="13"/>
  <c r="BH86" i="13"/>
  <c r="BJ96" i="13"/>
  <c r="BC86" i="13" l="1"/>
  <c r="AV86" i="13"/>
  <c r="AY86" i="13" s="1"/>
  <c r="AI86" i="13"/>
  <c r="AR86" i="13" s="1"/>
  <c r="CA85" i="13"/>
  <c r="CD85" i="13" s="1"/>
  <c r="I86" i="13"/>
  <c r="BP86" i="13"/>
  <c r="BM86" i="13"/>
  <c r="S86" i="13"/>
  <c r="AB87" i="13" s="1"/>
  <c r="M86" i="13"/>
  <c r="I297" i="7"/>
  <c r="R297" i="7"/>
  <c r="N297" i="7"/>
  <c r="G297" i="7"/>
  <c r="P297" i="7"/>
  <c r="O297" i="7"/>
  <c r="J297" i="7"/>
  <c r="H297" i="7"/>
  <c r="K297" i="7"/>
  <c r="Q297" i="7"/>
  <c r="BI97" i="13"/>
  <c r="BJ97" i="13"/>
  <c r="BW86" i="13" l="1"/>
  <c r="BZ86" i="13"/>
  <c r="BB86" i="13"/>
  <c r="AU86" i="13"/>
  <c r="AX86" i="13" s="1"/>
  <c r="CE85" i="13"/>
  <c r="S297" i="7"/>
  <c r="K197" i="12" s="1"/>
  <c r="L197" i="12" s="1"/>
  <c r="M197" i="12" s="1"/>
  <c r="BO86" i="13"/>
  <c r="H86" i="13"/>
  <c r="BL86" i="13"/>
  <c r="L297" i="7"/>
  <c r="G197" i="12" s="1"/>
  <c r="R86" i="13"/>
  <c r="AA87" i="13" s="1"/>
  <c r="L86" i="13"/>
  <c r="P86" i="13"/>
  <c r="BK97" i="13"/>
  <c r="BV86" i="13" l="1"/>
  <c r="BY86" i="13"/>
  <c r="BA86" i="13"/>
  <c r="BD86" i="13" s="1"/>
  <c r="H197" i="12"/>
  <c r="I197" i="12" s="1"/>
  <c r="AK87" i="13"/>
  <c r="AT87" i="13" s="1"/>
  <c r="CC86" i="13"/>
  <c r="N198" i="12"/>
  <c r="O86" i="13"/>
  <c r="Q86" i="13"/>
  <c r="Z87" i="13" s="1"/>
  <c r="F297" i="7" s="1"/>
  <c r="K86" i="13"/>
  <c r="BR86" i="13"/>
  <c r="BS87" i="13" s="1"/>
  <c r="BJ98" i="13"/>
  <c r="BU86" i="13" l="1"/>
  <c r="BX86" i="13"/>
  <c r="J198" i="12"/>
  <c r="AW87" i="13"/>
  <c r="AZ87" i="13" s="1"/>
  <c r="AJ87" i="13"/>
  <c r="AS87" i="13" s="1"/>
  <c r="CB86" i="13"/>
  <c r="BQ87" i="13"/>
  <c r="J87" i="13"/>
  <c r="BN87" i="13"/>
  <c r="BH87" i="13"/>
  <c r="N86" i="13"/>
  <c r="BK98" i="13"/>
  <c r="BI98" i="13"/>
  <c r="BC87" i="13" l="1"/>
  <c r="AV87" i="13"/>
  <c r="AY87" i="13" s="1"/>
  <c r="AI87" i="13"/>
  <c r="AR87" i="13" s="1"/>
  <c r="CA86" i="13"/>
  <c r="CD86" i="13" s="1"/>
  <c r="BP87" i="13"/>
  <c r="I87" i="13"/>
  <c r="BM87" i="13"/>
  <c r="K298" i="7"/>
  <c r="G298" i="7"/>
  <c r="R298" i="7"/>
  <c r="N298" i="7"/>
  <c r="P298" i="7"/>
  <c r="Q298" i="7"/>
  <c r="H298" i="7"/>
  <c r="I298" i="7"/>
  <c r="J298" i="7"/>
  <c r="O298" i="7"/>
  <c r="S87" i="13"/>
  <c r="AB88" i="13" s="1"/>
  <c r="M87" i="13"/>
  <c r="BW87" i="13" l="1"/>
  <c r="BZ87" i="13"/>
  <c r="BB87" i="13"/>
  <c r="AU87" i="13"/>
  <c r="AX87" i="13" s="1"/>
  <c r="CE86" i="13"/>
  <c r="L298" i="7"/>
  <c r="G198" i="12" s="1"/>
  <c r="L87" i="13"/>
  <c r="R87" i="13"/>
  <c r="AA88" i="13" s="1"/>
  <c r="H87" i="13"/>
  <c r="BO87" i="13"/>
  <c r="BL87" i="13"/>
  <c r="P87" i="13"/>
  <c r="S298" i="7"/>
  <c r="K198" i="12" s="1"/>
  <c r="L198" i="12" s="1"/>
  <c r="M198" i="12" s="1"/>
  <c r="BK99" i="13"/>
  <c r="BI99" i="13"/>
  <c r="BJ99" i="13"/>
  <c r="BV87" i="13" l="1"/>
  <c r="BY87" i="13"/>
  <c r="BA87" i="13"/>
  <c r="BD87" i="13" s="1"/>
  <c r="H198" i="12"/>
  <c r="I198" i="12" s="1"/>
  <c r="AK88" i="13"/>
  <c r="AT88" i="13" s="1"/>
  <c r="CC87" i="13"/>
  <c r="Q87" i="13"/>
  <c r="Z88" i="13" s="1"/>
  <c r="F298" i="7" s="1"/>
  <c r="K87" i="13"/>
  <c r="BR87" i="13"/>
  <c r="BS88" i="13" s="1"/>
  <c r="N199" i="12"/>
  <c r="O87" i="13"/>
  <c r="BU87" i="13" l="1"/>
  <c r="BX87" i="13"/>
  <c r="J199" i="12"/>
  <c r="AW88" i="13"/>
  <c r="AZ88" i="13" s="1"/>
  <c r="AJ88" i="13"/>
  <c r="AS88" i="13" s="1"/>
  <c r="CB87" i="13"/>
  <c r="J88" i="13"/>
  <c r="BQ88" i="13"/>
  <c r="BN88" i="13"/>
  <c r="N87" i="13"/>
  <c r="BH88" i="13"/>
  <c r="BC88" i="13" l="1"/>
  <c r="AV88" i="13"/>
  <c r="AY88" i="13" s="1"/>
  <c r="AI88" i="13"/>
  <c r="AR88" i="13" s="1"/>
  <c r="CA87" i="13"/>
  <c r="CD87" i="13" s="1"/>
  <c r="CE87" i="13" s="1"/>
  <c r="I88" i="13"/>
  <c r="BP88" i="13"/>
  <c r="BM88" i="13"/>
  <c r="O299" i="7"/>
  <c r="R299" i="7"/>
  <c r="P299" i="7"/>
  <c r="N299" i="7"/>
  <c r="K299" i="7"/>
  <c r="Q299" i="7"/>
  <c r="H299" i="7"/>
  <c r="J299" i="7"/>
  <c r="G299" i="7"/>
  <c r="I299" i="7"/>
  <c r="S88" i="13"/>
  <c r="AB89" i="13" s="1"/>
  <c r="M88" i="13"/>
  <c r="BK100" i="13"/>
  <c r="BI100" i="13"/>
  <c r="BJ100" i="13"/>
  <c r="BW88" i="13" l="1"/>
  <c r="BZ88" i="13"/>
  <c r="BB88" i="13"/>
  <c r="AU88" i="13"/>
  <c r="AX88" i="13" s="1"/>
  <c r="H88" i="13"/>
  <c r="BL88" i="13"/>
  <c r="BO88" i="13"/>
  <c r="P88" i="13"/>
  <c r="S299" i="7"/>
  <c r="K199" i="12" s="1"/>
  <c r="L199" i="12" s="1"/>
  <c r="M199" i="12" s="1"/>
  <c r="R88" i="13"/>
  <c r="AA89" i="13" s="1"/>
  <c r="L88" i="13"/>
  <c r="L299" i="7"/>
  <c r="G199" i="12" s="1"/>
  <c r="BV88" i="13" l="1"/>
  <c r="BY88" i="13"/>
  <c r="BA88" i="13"/>
  <c r="BD88" i="13" s="1"/>
  <c r="H199" i="12"/>
  <c r="I199" i="12" s="1"/>
  <c r="AK89" i="13"/>
  <c r="AT89" i="13" s="1"/>
  <c r="CC88" i="13"/>
  <c r="Q88" i="13"/>
  <c r="Z89" i="13" s="1"/>
  <c r="F299" i="7" s="1"/>
  <c r="K88" i="13"/>
  <c r="BR88" i="13"/>
  <c r="BS89" i="13" s="1"/>
  <c r="O88" i="13"/>
  <c r="N200" i="12"/>
  <c r="BU88" i="13" l="1"/>
  <c r="BX88" i="13"/>
  <c r="J200" i="12"/>
  <c r="AJ89" i="13"/>
  <c r="AS89" i="13" s="1"/>
  <c r="CB88" i="13"/>
  <c r="N88" i="13"/>
  <c r="BH89" i="13"/>
  <c r="BI101" i="13"/>
  <c r="BJ101" i="13"/>
  <c r="BK101" i="13"/>
  <c r="AW89" i="13" l="1"/>
  <c r="AZ89" i="13" s="1"/>
  <c r="AV89" i="13"/>
  <c r="AY89" i="13" s="1"/>
  <c r="BN89" i="13"/>
  <c r="J89" i="13"/>
  <c r="M89" i="13" s="1"/>
  <c r="BQ89" i="13"/>
  <c r="AI89" i="13"/>
  <c r="AR89" i="13" s="1"/>
  <c r="CA88" i="13"/>
  <c r="CD88" i="13" s="1"/>
  <c r="I89" i="13"/>
  <c r="BP89" i="13"/>
  <c r="BM89" i="13"/>
  <c r="I300" i="7"/>
  <c r="P300" i="7"/>
  <c r="O300" i="7"/>
  <c r="Q300" i="7"/>
  <c r="G300" i="7"/>
  <c r="K300" i="7"/>
  <c r="R300" i="7"/>
  <c r="H300" i="7"/>
  <c r="N300" i="7"/>
  <c r="J300" i="7"/>
  <c r="S89" i="13" l="1"/>
  <c r="AB90" i="13" s="1"/>
  <c r="BW89" i="13"/>
  <c r="BZ89" i="13"/>
  <c r="BB89" i="13"/>
  <c r="BC89" i="13"/>
  <c r="AU89" i="13"/>
  <c r="AX89" i="13" s="1"/>
  <c r="CE88" i="13"/>
  <c r="R89" i="13"/>
  <c r="AA90" i="13" s="1"/>
  <c r="L89" i="13"/>
  <c r="L300" i="7"/>
  <c r="G200" i="12" s="1"/>
  <c r="P89" i="13"/>
  <c r="S300" i="7"/>
  <c r="K200" i="12" s="1"/>
  <c r="L200" i="12" s="1"/>
  <c r="M200" i="12" s="1"/>
  <c r="BO89" i="13"/>
  <c r="H89" i="13"/>
  <c r="BL89" i="13"/>
  <c r="BI102" i="13"/>
  <c r="BJ102" i="13"/>
  <c r="BK102" i="13"/>
  <c r="BV89" i="13" l="1"/>
  <c r="BY89" i="13"/>
  <c r="H200" i="12"/>
  <c r="I200" i="12" s="1"/>
  <c r="BA89" i="13"/>
  <c r="BD89" i="13" s="1"/>
  <c r="AK90" i="13"/>
  <c r="AT90" i="13" s="1"/>
  <c r="CC89" i="13"/>
  <c r="K89" i="13"/>
  <c r="BR89" i="13"/>
  <c r="BS90" i="13" s="1"/>
  <c r="Q89" i="13"/>
  <c r="Z90" i="13" s="1"/>
  <c r="F300" i="7" s="1"/>
  <c r="N201" i="12"/>
  <c r="O89" i="13"/>
  <c r="BU89" i="13" l="1"/>
  <c r="BX89" i="13"/>
  <c r="J201" i="12"/>
  <c r="AW90" i="13"/>
  <c r="AZ90" i="13" s="1"/>
  <c r="AJ90" i="13"/>
  <c r="AS90" i="13" s="1"/>
  <c r="CB89" i="13"/>
  <c r="J90" i="13"/>
  <c r="BQ90" i="13"/>
  <c r="BN90" i="13"/>
  <c r="BH90" i="13"/>
  <c r="N89" i="13"/>
  <c r="BI103" i="13"/>
  <c r="BC90" i="13" l="1"/>
  <c r="AV90" i="13"/>
  <c r="AY90" i="13" s="1"/>
  <c r="AI90" i="13"/>
  <c r="AR90" i="13" s="1"/>
  <c r="CA89" i="13"/>
  <c r="CD89" i="13" s="1"/>
  <c r="CE89" i="13" s="1"/>
  <c r="I90" i="13"/>
  <c r="BP90" i="13"/>
  <c r="BM90" i="13"/>
  <c r="S90" i="13"/>
  <c r="AB91" i="13" s="1"/>
  <c r="M90" i="13"/>
  <c r="J301" i="7"/>
  <c r="G301" i="7"/>
  <c r="K301" i="7"/>
  <c r="N301" i="7"/>
  <c r="O301" i="7"/>
  <c r="H301" i="7"/>
  <c r="P301" i="7"/>
  <c r="Q301" i="7"/>
  <c r="I301" i="7"/>
  <c r="R301" i="7"/>
  <c r="BK103" i="13"/>
  <c r="BJ103" i="13"/>
  <c r="BW90" i="13" l="1"/>
  <c r="BZ90" i="13"/>
  <c r="BB90" i="13"/>
  <c r="AU90" i="13"/>
  <c r="AX90" i="13" s="1"/>
  <c r="L90" i="13"/>
  <c r="R90" i="13"/>
  <c r="AA91" i="13" s="1"/>
  <c r="H90" i="13"/>
  <c r="BO90" i="13"/>
  <c r="BL90" i="13"/>
  <c r="L301" i="7"/>
  <c r="G201" i="12" s="1"/>
  <c r="S301" i="7"/>
  <c r="K201" i="12" s="1"/>
  <c r="L201" i="12" s="1"/>
  <c r="M201" i="12" s="1"/>
  <c r="P90" i="13"/>
  <c r="BI104" i="13"/>
  <c r="BV90" i="13" l="1"/>
  <c r="BY90" i="13"/>
  <c r="H201" i="12"/>
  <c r="I201" i="12" s="1"/>
  <c r="BA90" i="13"/>
  <c r="BD90" i="13" s="1"/>
  <c r="AK91" i="13"/>
  <c r="AT91" i="13" s="1"/>
  <c r="CC90" i="13"/>
  <c r="N202" i="12"/>
  <c r="K90" i="13"/>
  <c r="BR90" i="13"/>
  <c r="BS91" i="13" s="1"/>
  <c r="Q90" i="13"/>
  <c r="Z91" i="13" s="1"/>
  <c r="F301" i="7" s="1"/>
  <c r="O90" i="13"/>
  <c r="BU90" i="13" l="1"/>
  <c r="BX90" i="13"/>
  <c r="J202" i="12"/>
  <c r="AW91" i="13"/>
  <c r="AZ91" i="13" s="1"/>
  <c r="AJ91" i="13"/>
  <c r="AS91" i="13" s="1"/>
  <c r="CB90" i="13"/>
  <c r="BQ91" i="13"/>
  <c r="J91" i="13"/>
  <c r="BN91" i="13"/>
  <c r="BH91" i="13"/>
  <c r="N90" i="13"/>
  <c r="BK104" i="13"/>
  <c r="BJ104" i="13"/>
  <c r="BC91" i="13" l="1"/>
  <c r="AV91" i="13"/>
  <c r="AY91" i="13" s="1"/>
  <c r="AI91" i="13"/>
  <c r="AR91" i="13" s="1"/>
  <c r="CA90" i="13"/>
  <c r="CD90" i="13" s="1"/>
  <c r="CE90" i="13" s="1"/>
  <c r="I91" i="13"/>
  <c r="BP91" i="13"/>
  <c r="BM91" i="13"/>
  <c r="M91" i="13"/>
  <c r="S91" i="13"/>
  <c r="AB92" i="13" s="1"/>
  <c r="N302" i="7"/>
  <c r="G302" i="7"/>
  <c r="I302" i="7"/>
  <c r="R302" i="7"/>
  <c r="P302" i="7"/>
  <c r="O302" i="7"/>
  <c r="J302" i="7"/>
  <c r="H302" i="7"/>
  <c r="K302" i="7"/>
  <c r="Q302" i="7"/>
  <c r="BI105" i="13"/>
  <c r="BW91" i="13" l="1"/>
  <c r="BZ91" i="13"/>
  <c r="BB91" i="13"/>
  <c r="AU91" i="13"/>
  <c r="AX91" i="13" s="1"/>
  <c r="L302" i="7"/>
  <c r="G202" i="12" s="1"/>
  <c r="BO91" i="13"/>
  <c r="H91" i="13"/>
  <c r="BL91" i="13"/>
  <c r="L91" i="13"/>
  <c r="R91" i="13"/>
  <c r="AA92" i="13" s="1"/>
  <c r="S302" i="7"/>
  <c r="K202" i="12" s="1"/>
  <c r="L202" i="12" s="1"/>
  <c r="M202" i="12" s="1"/>
  <c r="P91" i="13"/>
  <c r="BV91" i="13" l="1"/>
  <c r="BY91" i="13"/>
  <c r="BA91" i="13"/>
  <c r="BD91" i="13" s="1"/>
  <c r="H202" i="12"/>
  <c r="I202" i="12" s="1"/>
  <c r="AK92" i="13"/>
  <c r="AT92" i="13" s="1"/>
  <c r="CC91" i="13"/>
  <c r="O91" i="13"/>
  <c r="N203" i="12"/>
  <c r="K91" i="13"/>
  <c r="Q91" i="13"/>
  <c r="Z92" i="13" s="1"/>
  <c r="F302" i="7" s="1"/>
  <c r="BR91" i="13"/>
  <c r="BS92" i="13" s="1"/>
  <c r="BK105" i="13"/>
  <c r="BJ105" i="13"/>
  <c r="BU91" i="13" l="1"/>
  <c r="BX91" i="13"/>
  <c r="J203" i="12"/>
  <c r="AW92" i="13"/>
  <c r="AZ92" i="13" s="1"/>
  <c r="AJ92" i="13"/>
  <c r="AS92" i="13" s="1"/>
  <c r="CB91" i="13"/>
  <c r="N91" i="13"/>
  <c r="BH92" i="13"/>
  <c r="BQ92" i="13"/>
  <c r="J92" i="13"/>
  <c r="BN92" i="13"/>
  <c r="BC92" i="13" l="1"/>
  <c r="AV92" i="13"/>
  <c r="AY92" i="13" s="1"/>
  <c r="AI92" i="13"/>
  <c r="AR92" i="13" s="1"/>
  <c r="CA91" i="13"/>
  <c r="CD91" i="13" s="1"/>
  <c r="M92" i="13"/>
  <c r="S92" i="13"/>
  <c r="AB93" i="13" s="1"/>
  <c r="BP92" i="13"/>
  <c r="I92" i="13"/>
  <c r="BM92" i="13"/>
  <c r="I303" i="7"/>
  <c r="H303" i="7"/>
  <c r="Q303" i="7"/>
  <c r="P303" i="7"/>
  <c r="J303" i="7"/>
  <c r="G303" i="7"/>
  <c r="O303" i="7"/>
  <c r="N303" i="7"/>
  <c r="K303" i="7"/>
  <c r="R303" i="7"/>
  <c r="BI106" i="13"/>
  <c r="BJ106" i="13"/>
  <c r="BK106" i="13"/>
  <c r="BW92" i="13" l="1"/>
  <c r="BZ92" i="13"/>
  <c r="BB92" i="13"/>
  <c r="AU92" i="13"/>
  <c r="AX92" i="13" s="1"/>
  <c r="CE91" i="13"/>
  <c r="S303" i="7"/>
  <c r="K203" i="12" s="1"/>
  <c r="L203" i="12" s="1"/>
  <c r="M203" i="12" s="1"/>
  <c r="L303" i="7"/>
  <c r="G203" i="12" s="1"/>
  <c r="L92" i="13"/>
  <c r="R92" i="13"/>
  <c r="AA93" i="13" s="1"/>
  <c r="P92" i="13"/>
  <c r="BO92" i="13"/>
  <c r="H92" i="13"/>
  <c r="BL92" i="13"/>
  <c r="BV92" i="13" l="1"/>
  <c r="BY92" i="13"/>
  <c r="BA92" i="13"/>
  <c r="BD92" i="13" s="1"/>
  <c r="H203" i="12"/>
  <c r="I203" i="12" s="1"/>
  <c r="AK93" i="13"/>
  <c r="AT93" i="13" s="1"/>
  <c r="CC92" i="13"/>
  <c r="N204" i="12"/>
  <c r="BR92" i="13"/>
  <c r="BS93" i="13" s="1"/>
  <c r="Q92" i="13"/>
  <c r="Z93" i="13" s="1"/>
  <c r="F303" i="7" s="1"/>
  <c r="K92" i="13"/>
  <c r="O92" i="13"/>
  <c r="BI107" i="13"/>
  <c r="BU92" i="13" l="1"/>
  <c r="BX92" i="13"/>
  <c r="J204" i="12"/>
  <c r="AW93" i="13"/>
  <c r="AZ93" i="13" s="1"/>
  <c r="AJ93" i="13"/>
  <c r="AS93" i="13" s="1"/>
  <c r="CB92" i="13"/>
  <c r="BH93" i="13"/>
  <c r="BQ93" i="13"/>
  <c r="J93" i="13"/>
  <c r="BN93" i="13"/>
  <c r="N92" i="13"/>
  <c r="BK107" i="13"/>
  <c r="BJ107" i="13"/>
  <c r="BC93" i="13" l="1"/>
  <c r="AV93" i="13"/>
  <c r="AY93" i="13" s="1"/>
  <c r="AI93" i="13"/>
  <c r="AR93" i="13" s="1"/>
  <c r="CA92" i="13"/>
  <c r="CD92" i="13" s="1"/>
  <c r="CE92" i="13" s="1"/>
  <c r="BP93" i="13"/>
  <c r="I93" i="13"/>
  <c r="BM93" i="13"/>
  <c r="G304" i="7"/>
  <c r="I304" i="7"/>
  <c r="O304" i="7"/>
  <c r="J304" i="7"/>
  <c r="H304" i="7"/>
  <c r="N304" i="7"/>
  <c r="K304" i="7"/>
  <c r="R304" i="7"/>
  <c r="P304" i="7"/>
  <c r="Q304" i="7"/>
  <c r="M93" i="13"/>
  <c r="S93" i="13"/>
  <c r="AB94" i="13" s="1"/>
  <c r="BI108" i="13"/>
  <c r="BW93" i="13" l="1"/>
  <c r="BZ93" i="13"/>
  <c r="BB93" i="13"/>
  <c r="AU93" i="13"/>
  <c r="AX93" i="13" s="1"/>
  <c r="L304" i="7"/>
  <c r="G204" i="12" s="1"/>
  <c r="L93" i="13"/>
  <c r="R93" i="13"/>
  <c r="AA94" i="13" s="1"/>
  <c r="BO93" i="13"/>
  <c r="H93" i="13"/>
  <c r="BL93" i="13"/>
  <c r="P93" i="13"/>
  <c r="S304" i="7"/>
  <c r="K204" i="12" s="1"/>
  <c r="L204" i="12" s="1"/>
  <c r="M204" i="12" s="1"/>
  <c r="BJ108" i="13"/>
  <c r="BV93" i="13" l="1"/>
  <c r="BY93" i="13"/>
  <c r="BA93" i="13"/>
  <c r="BD93" i="13" s="1"/>
  <c r="H204" i="12"/>
  <c r="I204" i="12" s="1"/>
  <c r="AK94" i="13"/>
  <c r="AT94" i="13" s="1"/>
  <c r="CC93" i="13"/>
  <c r="Q93" i="13"/>
  <c r="Z94" i="13" s="1"/>
  <c r="F304" i="7" s="1"/>
  <c r="K93" i="13"/>
  <c r="BR93" i="13"/>
  <c r="BS94" i="13" s="1"/>
  <c r="N205" i="12"/>
  <c r="O93" i="13"/>
  <c r="BK108" i="13"/>
  <c r="BI109" i="13"/>
  <c r="BU93" i="13" l="1"/>
  <c r="BX93" i="13"/>
  <c r="J205" i="12"/>
  <c r="AW94" i="13"/>
  <c r="AZ94" i="13" s="1"/>
  <c r="AJ94" i="13"/>
  <c r="AS94" i="13" s="1"/>
  <c r="CB93" i="13"/>
  <c r="BH94" i="13"/>
  <c r="J94" i="13"/>
  <c r="BQ94" i="13"/>
  <c r="BN94" i="13"/>
  <c r="N93" i="13"/>
  <c r="BC94" i="13" l="1"/>
  <c r="AV94" i="13"/>
  <c r="AY94" i="13" s="1"/>
  <c r="AI94" i="13"/>
  <c r="AR94" i="13" s="1"/>
  <c r="CA93" i="13"/>
  <c r="CD93" i="13" s="1"/>
  <c r="Q305" i="7"/>
  <c r="N305" i="7"/>
  <c r="K305" i="7"/>
  <c r="J305" i="7"/>
  <c r="H305" i="7"/>
  <c r="P305" i="7"/>
  <c r="I305" i="7"/>
  <c r="O305" i="7"/>
  <c r="G305" i="7"/>
  <c r="R305" i="7"/>
  <c r="M94" i="13"/>
  <c r="S94" i="13"/>
  <c r="AB95" i="13" s="1"/>
  <c r="BP94" i="13"/>
  <c r="I94" i="13"/>
  <c r="BM94" i="13"/>
  <c r="BJ109" i="13"/>
  <c r="BW94" i="13" l="1"/>
  <c r="BZ94" i="13"/>
  <c r="BB94" i="13"/>
  <c r="AU94" i="13"/>
  <c r="AX94" i="13" s="1"/>
  <c r="CE93" i="13"/>
  <c r="P94" i="13"/>
  <c r="H94" i="13"/>
  <c r="BO94" i="13"/>
  <c r="BL94" i="13"/>
  <c r="R94" i="13"/>
  <c r="AA95" i="13" s="1"/>
  <c r="L94" i="13"/>
  <c r="L305" i="7"/>
  <c r="G205" i="12" s="1"/>
  <c r="S305" i="7"/>
  <c r="K205" i="12" s="1"/>
  <c r="L205" i="12" s="1"/>
  <c r="M205" i="12" s="1"/>
  <c r="BK109" i="13"/>
  <c r="BV94" i="13" l="1"/>
  <c r="BY94" i="13"/>
  <c r="H205" i="12"/>
  <c r="I205" i="12" s="1"/>
  <c r="BA94" i="13"/>
  <c r="BD94" i="13" s="1"/>
  <c r="AK95" i="13"/>
  <c r="AT95" i="13" s="1"/>
  <c r="CC94" i="13"/>
  <c r="N206" i="12"/>
  <c r="O94" i="13"/>
  <c r="Q94" i="13"/>
  <c r="Z95" i="13" s="1"/>
  <c r="F305" i="7" s="1"/>
  <c r="K94" i="13"/>
  <c r="BR94" i="13"/>
  <c r="BS95" i="13" s="1"/>
  <c r="BU94" i="13" l="1"/>
  <c r="BX94" i="13"/>
  <c r="J206" i="12"/>
  <c r="AW95" i="13"/>
  <c r="AZ95" i="13" s="1"/>
  <c r="AJ95" i="13"/>
  <c r="AS95" i="13" s="1"/>
  <c r="CB94" i="13"/>
  <c r="BH95" i="13"/>
  <c r="N94" i="13"/>
  <c r="J95" i="13"/>
  <c r="BQ95" i="13"/>
  <c r="BN95" i="13"/>
  <c r="BI110" i="13"/>
  <c r="BJ110" i="13"/>
  <c r="BK110" i="13"/>
  <c r="BC95" i="13" l="1"/>
  <c r="AV95" i="13"/>
  <c r="AY95" i="13" s="1"/>
  <c r="AI95" i="13"/>
  <c r="AR95" i="13" s="1"/>
  <c r="CA94" i="13"/>
  <c r="CD94" i="13" s="1"/>
  <c r="CE94" i="13" s="1"/>
  <c r="S95" i="13"/>
  <c r="AB96" i="13" s="1"/>
  <c r="M95" i="13"/>
  <c r="N306" i="7"/>
  <c r="O306" i="7"/>
  <c r="Q306" i="7"/>
  <c r="G306" i="7"/>
  <c r="K306" i="7"/>
  <c r="H306" i="7"/>
  <c r="P306" i="7"/>
  <c r="I306" i="7"/>
  <c r="J306" i="7"/>
  <c r="R306" i="7"/>
  <c r="BP95" i="13"/>
  <c r="I95" i="13"/>
  <c r="BM95" i="13"/>
  <c r="BW95" i="13" l="1"/>
  <c r="BZ95" i="13"/>
  <c r="BB95" i="13"/>
  <c r="AU95" i="13"/>
  <c r="AX95" i="13" s="1"/>
  <c r="L95" i="13"/>
  <c r="R95" i="13"/>
  <c r="AA96" i="13" s="1"/>
  <c r="S306" i="7"/>
  <c r="K206" i="12" s="1"/>
  <c r="L206" i="12" s="1"/>
  <c r="M206" i="12" s="1"/>
  <c r="P95" i="13"/>
  <c r="H95" i="13"/>
  <c r="BR95" i="13" s="1"/>
  <c r="BS96" i="13" s="1"/>
  <c r="BO95" i="13"/>
  <c r="BL95" i="13"/>
  <c r="L306" i="7"/>
  <c r="G206" i="12" s="1"/>
  <c r="BV95" i="13" l="1"/>
  <c r="BY95" i="13"/>
  <c r="BA95" i="13"/>
  <c r="BD95" i="13" s="1"/>
  <c r="H206" i="12"/>
  <c r="I206" i="12" s="1"/>
  <c r="AK96" i="13"/>
  <c r="AT96" i="13" s="1"/>
  <c r="CC95" i="13"/>
  <c r="N207" i="12"/>
  <c r="O95" i="13"/>
  <c r="K95" i="13"/>
  <c r="Q95" i="13"/>
  <c r="Z96" i="13" s="1"/>
  <c r="F306" i="7" s="1"/>
  <c r="BI111" i="13"/>
  <c r="BJ111" i="13"/>
  <c r="BK111" i="13"/>
  <c r="BU95" i="13" l="1"/>
  <c r="BX95" i="13"/>
  <c r="J207" i="12"/>
  <c r="AW96" i="13"/>
  <c r="AZ96" i="13" s="1"/>
  <c r="AJ96" i="13"/>
  <c r="AS96" i="13" s="1"/>
  <c r="CB95" i="13"/>
  <c r="N95" i="13"/>
  <c r="BH96" i="13"/>
  <c r="BQ96" i="13"/>
  <c r="J96" i="13"/>
  <c r="BN96" i="13"/>
  <c r="BC96" i="13" l="1"/>
  <c r="AV96" i="13"/>
  <c r="AY96" i="13" s="1"/>
  <c r="AI96" i="13"/>
  <c r="AR96" i="13" s="1"/>
  <c r="CA95" i="13"/>
  <c r="CD95" i="13" s="1"/>
  <c r="R307" i="7"/>
  <c r="P307" i="7"/>
  <c r="K307" i="7"/>
  <c r="N307" i="7"/>
  <c r="J307" i="7"/>
  <c r="O307" i="7"/>
  <c r="I307" i="7"/>
  <c r="G307" i="7"/>
  <c r="H307" i="7"/>
  <c r="Q307" i="7"/>
  <c r="BP96" i="13"/>
  <c r="I96" i="13"/>
  <c r="BM96" i="13"/>
  <c r="M96" i="13"/>
  <c r="S96" i="13"/>
  <c r="AB97" i="13" s="1"/>
  <c r="BJ112" i="13"/>
  <c r="BK112" i="13"/>
  <c r="BW96" i="13" l="1"/>
  <c r="BZ96" i="13"/>
  <c r="BB96" i="13"/>
  <c r="AU96" i="13"/>
  <c r="AX96" i="13" s="1"/>
  <c r="CE95" i="13"/>
  <c r="R96" i="13"/>
  <c r="AA97" i="13" s="1"/>
  <c r="L96" i="13"/>
  <c r="BO96" i="13"/>
  <c r="H96" i="13"/>
  <c r="BL96" i="13"/>
  <c r="L307" i="7"/>
  <c r="G207" i="12" s="1"/>
  <c r="S307" i="7"/>
  <c r="K207" i="12" s="1"/>
  <c r="L207" i="12" s="1"/>
  <c r="M207" i="12" s="1"/>
  <c r="P96" i="13"/>
  <c r="BI112" i="13"/>
  <c r="BV96" i="13" l="1"/>
  <c r="BY96" i="13"/>
  <c r="H207" i="12"/>
  <c r="I207" i="12" s="1"/>
  <c r="BA96" i="13"/>
  <c r="BD96" i="13" s="1"/>
  <c r="AK97" i="13"/>
  <c r="AT97" i="13" s="1"/>
  <c r="CC96" i="13"/>
  <c r="N208" i="12"/>
  <c r="O96" i="13"/>
  <c r="K96" i="13"/>
  <c r="Q96" i="13"/>
  <c r="Z97" i="13" s="1"/>
  <c r="F307" i="7" s="1"/>
  <c r="BR96" i="13"/>
  <c r="BS97" i="13" s="1"/>
  <c r="BU96" i="13" l="1"/>
  <c r="BX96" i="13"/>
  <c r="J208" i="12"/>
  <c r="AW97" i="13"/>
  <c r="AZ97" i="13" s="1"/>
  <c r="AJ97" i="13"/>
  <c r="AS97" i="13" s="1"/>
  <c r="CB96" i="13"/>
  <c r="BH97" i="13"/>
  <c r="BQ97" i="13"/>
  <c r="J97" i="13"/>
  <c r="BN97" i="13"/>
  <c r="N96" i="13"/>
  <c r="BI113" i="13"/>
  <c r="BK113" i="13"/>
  <c r="BJ113" i="13"/>
  <c r="BC97" i="13" l="1"/>
  <c r="AV97" i="13"/>
  <c r="AY97" i="13" s="1"/>
  <c r="AI97" i="13"/>
  <c r="AR97" i="13" s="1"/>
  <c r="CA96" i="13"/>
  <c r="CD96" i="13" s="1"/>
  <c r="G308" i="7"/>
  <c r="K308" i="7"/>
  <c r="R308" i="7"/>
  <c r="P308" i="7"/>
  <c r="N308" i="7"/>
  <c r="I308" i="7"/>
  <c r="J308" i="7"/>
  <c r="O308" i="7"/>
  <c r="H308" i="7"/>
  <c r="Q308" i="7"/>
  <c r="M97" i="13"/>
  <c r="S97" i="13"/>
  <c r="AB98" i="13" s="1"/>
  <c r="BP97" i="13"/>
  <c r="BM97" i="13"/>
  <c r="I97" i="13"/>
  <c r="BW97" i="13" l="1"/>
  <c r="BZ97" i="13"/>
  <c r="BB97" i="13"/>
  <c r="AU97" i="13"/>
  <c r="AX97" i="13" s="1"/>
  <c r="CE96" i="13"/>
  <c r="S308" i="7"/>
  <c r="K208" i="12" s="1"/>
  <c r="L208" i="12" s="1"/>
  <c r="M208" i="12" s="1"/>
  <c r="H97" i="13"/>
  <c r="BO97" i="13"/>
  <c r="BL97" i="13"/>
  <c r="P97" i="13"/>
  <c r="L308" i="7"/>
  <c r="G208" i="12" s="1"/>
  <c r="L97" i="13"/>
  <c r="R97" i="13"/>
  <c r="AA98" i="13" s="1"/>
  <c r="BI114" i="13"/>
  <c r="BJ114" i="13"/>
  <c r="BV97" i="13" l="1"/>
  <c r="BY97" i="13"/>
  <c r="H208" i="12"/>
  <c r="I208" i="12" s="1"/>
  <c r="BA97" i="13"/>
  <c r="BD97" i="13" s="1"/>
  <c r="AK98" i="13"/>
  <c r="AT98" i="13" s="1"/>
  <c r="CC97" i="13"/>
  <c r="O97" i="13"/>
  <c r="N209" i="12"/>
  <c r="K97" i="13"/>
  <c r="Q97" i="13"/>
  <c r="Z98" i="13" s="1"/>
  <c r="F308" i="7" s="1"/>
  <c r="BR97" i="13"/>
  <c r="BS98" i="13" s="1"/>
  <c r="BK114" i="13"/>
  <c r="BU97" i="13" l="1"/>
  <c r="BX97" i="13"/>
  <c r="J209" i="12"/>
  <c r="AW98" i="13"/>
  <c r="AZ98" i="13" s="1"/>
  <c r="AJ98" i="13"/>
  <c r="AS98" i="13" s="1"/>
  <c r="CB97" i="13"/>
  <c r="N97" i="13"/>
  <c r="BH98" i="13"/>
  <c r="BQ98" i="13"/>
  <c r="J98" i="13"/>
  <c r="BN98" i="13"/>
  <c r="BI115" i="13"/>
  <c r="BC98" i="13" l="1"/>
  <c r="AV98" i="13"/>
  <c r="AY98" i="13" s="1"/>
  <c r="AI98" i="13"/>
  <c r="AR98" i="13" s="1"/>
  <c r="CA97" i="13"/>
  <c r="CD97" i="13" s="1"/>
  <c r="I98" i="13"/>
  <c r="BM98" i="13"/>
  <c r="BP98" i="13"/>
  <c r="K309" i="7"/>
  <c r="P309" i="7"/>
  <c r="N309" i="7"/>
  <c r="I309" i="7"/>
  <c r="O309" i="7"/>
  <c r="H309" i="7"/>
  <c r="R309" i="7"/>
  <c r="G309" i="7"/>
  <c r="J309" i="7"/>
  <c r="Q309" i="7"/>
  <c r="S98" i="13"/>
  <c r="AB99" i="13" s="1"/>
  <c r="M98" i="13"/>
  <c r="BJ115" i="13"/>
  <c r="BW98" i="13" l="1"/>
  <c r="BZ98" i="13"/>
  <c r="BB98" i="13"/>
  <c r="AU98" i="13"/>
  <c r="AX98" i="13" s="1"/>
  <c r="CE97" i="13"/>
  <c r="L98" i="13"/>
  <c r="R98" i="13"/>
  <c r="AA99" i="13" s="1"/>
  <c r="P98" i="13"/>
  <c r="S309" i="7"/>
  <c r="K209" i="12" s="1"/>
  <c r="L209" i="12" s="1"/>
  <c r="M209" i="12" s="1"/>
  <c r="BO98" i="13"/>
  <c r="H98" i="13"/>
  <c r="BL98" i="13"/>
  <c r="L309" i="7"/>
  <c r="G209" i="12" s="1"/>
  <c r="BK115" i="13"/>
  <c r="BV98" i="13" l="1"/>
  <c r="BY98" i="13"/>
  <c r="BA98" i="13"/>
  <c r="BD98" i="13" s="1"/>
  <c r="H209" i="12"/>
  <c r="I209" i="12" s="1"/>
  <c r="AK99" i="13"/>
  <c r="AT99" i="13" s="1"/>
  <c r="CC98" i="13"/>
  <c r="N210" i="12"/>
  <c r="K98" i="13"/>
  <c r="Q98" i="13"/>
  <c r="Z99" i="13" s="1"/>
  <c r="F309" i="7" s="1"/>
  <c r="BR98" i="13"/>
  <c r="BS99" i="13" s="1"/>
  <c r="O98" i="13"/>
  <c r="BI116" i="13"/>
  <c r="BJ116" i="13"/>
  <c r="BU98" i="13" l="1"/>
  <c r="BX98" i="13"/>
  <c r="J210" i="12"/>
  <c r="AW99" i="13"/>
  <c r="AZ99" i="13" s="1"/>
  <c r="AJ99" i="13"/>
  <c r="AS99" i="13" s="1"/>
  <c r="CB98" i="13"/>
  <c r="BH99" i="13"/>
  <c r="BQ99" i="13"/>
  <c r="J99" i="13"/>
  <c r="BN99" i="13"/>
  <c r="N98" i="13"/>
  <c r="BC99" i="13" l="1"/>
  <c r="AV99" i="13"/>
  <c r="AY99" i="13" s="1"/>
  <c r="AI99" i="13"/>
  <c r="AR99" i="13" s="1"/>
  <c r="CA98" i="13"/>
  <c r="CD98" i="13" s="1"/>
  <c r="CE98" i="13" s="1"/>
  <c r="P310" i="7"/>
  <c r="G310" i="7"/>
  <c r="I310" i="7"/>
  <c r="H310" i="7"/>
  <c r="K310" i="7"/>
  <c r="R310" i="7"/>
  <c r="O310" i="7"/>
  <c r="N310" i="7"/>
  <c r="J310" i="7"/>
  <c r="Q310" i="7"/>
  <c r="I99" i="13"/>
  <c r="BP99" i="13"/>
  <c r="BM99" i="13"/>
  <c r="S99" i="13"/>
  <c r="AB100" i="13" s="1"/>
  <c r="M99" i="13"/>
  <c r="BK116" i="13"/>
  <c r="BW99" i="13" l="1"/>
  <c r="BZ99" i="13"/>
  <c r="BB99" i="13"/>
  <c r="AU99" i="13"/>
  <c r="AX99" i="13" s="1"/>
  <c r="S310" i="7"/>
  <c r="K210" i="12" s="1"/>
  <c r="L210" i="12" s="1"/>
  <c r="M210" i="12" s="1"/>
  <c r="L99" i="13"/>
  <c r="R99" i="13"/>
  <c r="AA100" i="13" s="1"/>
  <c r="BO99" i="13"/>
  <c r="H99" i="13"/>
  <c r="BL99" i="13"/>
  <c r="L310" i="7"/>
  <c r="G210" i="12" s="1"/>
  <c r="P99" i="13"/>
  <c r="BI117" i="13"/>
  <c r="BV99" i="13" l="1"/>
  <c r="BY99" i="13"/>
  <c r="H210" i="12"/>
  <c r="I210" i="12" s="1"/>
  <c r="BA99" i="13"/>
  <c r="BD99" i="13" s="1"/>
  <c r="AK100" i="13"/>
  <c r="AT100" i="13" s="1"/>
  <c r="CC99" i="13"/>
  <c r="N211" i="12"/>
  <c r="BR99" i="13"/>
  <c r="BS100" i="13" s="1"/>
  <c r="K99" i="13"/>
  <c r="Q99" i="13"/>
  <c r="Z100" i="13" s="1"/>
  <c r="F310" i="7" s="1"/>
  <c r="O99" i="13"/>
  <c r="BK117" i="13"/>
  <c r="BJ117" i="13"/>
  <c r="BU99" i="13" l="1"/>
  <c r="BX99" i="13"/>
  <c r="J211" i="12"/>
  <c r="AW100" i="13"/>
  <c r="AZ100" i="13" s="1"/>
  <c r="AJ100" i="13"/>
  <c r="AS100" i="13" s="1"/>
  <c r="CB99" i="13"/>
  <c r="N99" i="13"/>
  <c r="BH100" i="13"/>
  <c r="J100" i="13"/>
  <c r="BQ100" i="13"/>
  <c r="BN100" i="13"/>
  <c r="BC100" i="13" l="1"/>
  <c r="AV100" i="13"/>
  <c r="AY100" i="13" s="1"/>
  <c r="AI100" i="13"/>
  <c r="AR100" i="13" s="1"/>
  <c r="CA99" i="13"/>
  <c r="CD99" i="13" s="1"/>
  <c r="I100" i="13"/>
  <c r="BP100" i="13"/>
  <c r="BM100" i="13"/>
  <c r="M100" i="13"/>
  <c r="S100" i="13"/>
  <c r="AB101" i="13" s="1"/>
  <c r="Q311" i="7"/>
  <c r="H311" i="7"/>
  <c r="O311" i="7"/>
  <c r="R311" i="7"/>
  <c r="J311" i="7"/>
  <c r="I311" i="7"/>
  <c r="K311" i="7"/>
  <c r="N311" i="7"/>
  <c r="G311" i="7"/>
  <c r="P311" i="7"/>
  <c r="BK118" i="13"/>
  <c r="BW100" i="13" l="1"/>
  <c r="BZ100" i="13"/>
  <c r="BB100" i="13"/>
  <c r="AU100" i="13"/>
  <c r="AX100" i="13" s="1"/>
  <c r="CE99" i="13"/>
  <c r="R100" i="13"/>
  <c r="AA101" i="13" s="1"/>
  <c r="L100" i="13"/>
  <c r="P100" i="13"/>
  <c r="S311" i="7"/>
  <c r="K211" i="12" s="1"/>
  <c r="L211" i="12" s="1"/>
  <c r="M211" i="12" s="1"/>
  <c r="L311" i="7"/>
  <c r="G211" i="12" s="1"/>
  <c r="H100" i="13"/>
  <c r="BO100" i="13"/>
  <c r="BL100" i="13"/>
  <c r="BI118" i="13"/>
  <c r="BJ118" i="13"/>
  <c r="BV100" i="13" l="1"/>
  <c r="BY100" i="13"/>
  <c r="H211" i="12"/>
  <c r="I211" i="12" s="1"/>
  <c r="BA100" i="13"/>
  <c r="BD100" i="13" s="1"/>
  <c r="AK101" i="13"/>
  <c r="AT101" i="13" s="1"/>
  <c r="CC100" i="13"/>
  <c r="O100" i="13"/>
  <c r="K100" i="13"/>
  <c r="Q100" i="13"/>
  <c r="Z101" i="13" s="1"/>
  <c r="F311" i="7" s="1"/>
  <c r="BR100" i="13"/>
  <c r="BS101" i="13" s="1"/>
  <c r="N212" i="12"/>
  <c r="BK119" i="13"/>
  <c r="BU100" i="13" l="1"/>
  <c r="BX100" i="13"/>
  <c r="J212" i="12"/>
  <c r="AW101" i="13"/>
  <c r="AZ101" i="13" s="1"/>
  <c r="AJ101" i="13"/>
  <c r="AS101" i="13" s="1"/>
  <c r="CB100" i="13"/>
  <c r="BQ101" i="13"/>
  <c r="J101" i="13"/>
  <c r="BN101" i="13"/>
  <c r="BH101" i="13"/>
  <c r="N100" i="13"/>
  <c r="BJ119" i="13"/>
  <c r="BC101" i="13" l="1"/>
  <c r="AV101" i="13"/>
  <c r="AY101" i="13" s="1"/>
  <c r="AI101" i="13"/>
  <c r="AR101" i="13" s="1"/>
  <c r="CA100" i="13"/>
  <c r="CD100" i="13" s="1"/>
  <c r="CE100" i="13" s="1"/>
  <c r="BP101" i="13"/>
  <c r="I101" i="13"/>
  <c r="BM101" i="13"/>
  <c r="I312" i="7"/>
  <c r="K312" i="7"/>
  <c r="J312" i="7"/>
  <c r="Q312" i="7"/>
  <c r="G312" i="7"/>
  <c r="R312" i="7"/>
  <c r="H312" i="7"/>
  <c r="N312" i="7"/>
  <c r="O312" i="7"/>
  <c r="P312" i="7"/>
  <c r="S101" i="13"/>
  <c r="AB102" i="13" s="1"/>
  <c r="M101" i="13"/>
  <c r="BI119" i="13"/>
  <c r="BK120" i="13"/>
  <c r="BW101" i="13" l="1"/>
  <c r="BZ101" i="13"/>
  <c r="BB101" i="13"/>
  <c r="AU101" i="13"/>
  <c r="AX101" i="13" s="1"/>
  <c r="H101" i="13"/>
  <c r="BO101" i="13"/>
  <c r="BL101" i="13"/>
  <c r="S312" i="7"/>
  <c r="K212" i="12" s="1"/>
  <c r="L212" i="12" s="1"/>
  <c r="M212" i="12" s="1"/>
  <c r="R101" i="13"/>
  <c r="AA102" i="13" s="1"/>
  <c r="L101" i="13"/>
  <c r="P101" i="13"/>
  <c r="L312" i="7"/>
  <c r="G212" i="12" s="1"/>
  <c r="BJ120" i="13"/>
  <c r="BV101" i="13" l="1"/>
  <c r="BY101" i="13"/>
  <c r="BA101" i="13"/>
  <c r="BD101" i="13" s="1"/>
  <c r="H212" i="12"/>
  <c r="I212" i="12" s="1"/>
  <c r="AK102" i="13"/>
  <c r="AT102" i="13" s="1"/>
  <c r="CC101" i="13"/>
  <c r="O101" i="13"/>
  <c r="N213" i="12"/>
  <c r="K101" i="13"/>
  <c r="Q101" i="13"/>
  <c r="Z102" i="13" s="1"/>
  <c r="F312" i="7" s="1"/>
  <c r="BR101" i="13"/>
  <c r="BS102" i="13" s="1"/>
  <c r="BU101" i="13" l="1"/>
  <c r="BX101" i="13"/>
  <c r="J213" i="12"/>
  <c r="AW102" i="13"/>
  <c r="AZ102" i="13" s="1"/>
  <c r="AJ102" i="13"/>
  <c r="AS102" i="13" s="1"/>
  <c r="CB101" i="13"/>
  <c r="BQ102" i="13"/>
  <c r="J102" i="13"/>
  <c r="BN102" i="13"/>
  <c r="BH102" i="13"/>
  <c r="N101" i="13"/>
  <c r="BI120" i="13"/>
  <c r="BC102" i="13" l="1"/>
  <c r="AV102" i="13"/>
  <c r="AY102" i="13" s="1"/>
  <c r="AI102" i="13"/>
  <c r="AR102" i="13" s="1"/>
  <c r="CA101" i="13"/>
  <c r="CD101" i="13" s="1"/>
  <c r="CE101" i="13" s="1"/>
  <c r="Q313" i="7"/>
  <c r="N313" i="7"/>
  <c r="K313" i="7"/>
  <c r="I313" i="7"/>
  <c r="O313" i="7"/>
  <c r="H313" i="7"/>
  <c r="G313" i="7"/>
  <c r="P313" i="7"/>
  <c r="J313" i="7"/>
  <c r="R313" i="7"/>
  <c r="S102" i="13"/>
  <c r="AB103" i="13" s="1"/>
  <c r="M102" i="13"/>
  <c r="BP102" i="13"/>
  <c r="I102" i="13"/>
  <c r="BM102" i="13"/>
  <c r="BI121" i="13"/>
  <c r="BJ121" i="13"/>
  <c r="BW102" i="13" l="1"/>
  <c r="BZ102" i="13"/>
  <c r="BB102" i="13"/>
  <c r="AU102" i="13"/>
  <c r="AX102" i="13" s="1"/>
  <c r="S313" i="7"/>
  <c r="K213" i="12" s="1"/>
  <c r="L213" i="12" s="1"/>
  <c r="M213" i="12" s="1"/>
  <c r="R102" i="13"/>
  <c r="AA103" i="13" s="1"/>
  <c r="L102" i="13"/>
  <c r="P102" i="13"/>
  <c r="BO102" i="13"/>
  <c r="H102" i="13"/>
  <c r="BL102" i="13"/>
  <c r="L313" i="7"/>
  <c r="G213" i="12" s="1"/>
  <c r="BK121" i="13"/>
  <c r="BV102" i="13" l="1"/>
  <c r="BY102" i="13"/>
  <c r="BA102" i="13"/>
  <c r="BD102" i="13" s="1"/>
  <c r="H213" i="12"/>
  <c r="I213" i="12" s="1"/>
  <c r="AK103" i="13"/>
  <c r="AT103" i="13" s="1"/>
  <c r="CC102" i="13"/>
  <c r="O102" i="13"/>
  <c r="N214" i="12"/>
  <c r="Q102" i="13"/>
  <c r="Z103" i="13" s="1"/>
  <c r="F313" i="7" s="1"/>
  <c r="BR102" i="13"/>
  <c r="BS103" i="13" s="1"/>
  <c r="K102" i="13"/>
  <c r="BI122" i="13"/>
  <c r="BU102" i="13" l="1"/>
  <c r="BX102" i="13"/>
  <c r="J214" i="12"/>
  <c r="AW103" i="13"/>
  <c r="AZ103" i="13" s="1"/>
  <c r="AJ103" i="13"/>
  <c r="AS103" i="13" s="1"/>
  <c r="CB102" i="13"/>
  <c r="J103" i="13"/>
  <c r="BQ103" i="13"/>
  <c r="BN103" i="13"/>
  <c r="N102" i="13"/>
  <c r="BH103" i="13"/>
  <c r="BJ122" i="13"/>
  <c r="BC103" i="13" l="1"/>
  <c r="AV103" i="13"/>
  <c r="AY103" i="13" s="1"/>
  <c r="AI103" i="13"/>
  <c r="AR103" i="13" s="1"/>
  <c r="CA102" i="13"/>
  <c r="CD102" i="13" s="1"/>
  <c r="M103" i="13"/>
  <c r="S103" i="13"/>
  <c r="AB104" i="13" s="1"/>
  <c r="N314" i="7"/>
  <c r="H314" i="7"/>
  <c r="P314" i="7"/>
  <c r="K314" i="7"/>
  <c r="O314" i="7"/>
  <c r="J314" i="7"/>
  <c r="Q314" i="7"/>
  <c r="R314" i="7"/>
  <c r="G314" i="7"/>
  <c r="I314" i="7"/>
  <c r="I103" i="13"/>
  <c r="BP103" i="13"/>
  <c r="BM103" i="13"/>
  <c r="BK122" i="13"/>
  <c r="BW103" i="13" l="1"/>
  <c r="BZ103" i="13"/>
  <c r="BB103" i="13"/>
  <c r="AU103" i="13"/>
  <c r="AX103" i="13" s="1"/>
  <c r="CE102" i="13"/>
  <c r="R103" i="13"/>
  <c r="AA104" i="13" s="1"/>
  <c r="L103" i="13"/>
  <c r="BO103" i="13"/>
  <c r="H103" i="13"/>
  <c r="BL103" i="13"/>
  <c r="P103" i="13"/>
  <c r="S314" i="7"/>
  <c r="K214" i="12" s="1"/>
  <c r="L214" i="12" s="1"/>
  <c r="M214" i="12" s="1"/>
  <c r="L314" i="7"/>
  <c r="G214" i="12" s="1"/>
  <c r="BK123" i="13"/>
  <c r="BI123" i="13"/>
  <c r="BV103" i="13" l="1"/>
  <c r="BY103" i="13"/>
  <c r="H214" i="12"/>
  <c r="I214" i="12" s="1"/>
  <c r="BA103" i="13"/>
  <c r="BD103" i="13" s="1"/>
  <c r="AK104" i="13"/>
  <c r="AT104" i="13" s="1"/>
  <c r="CC103" i="13"/>
  <c r="N215" i="12"/>
  <c r="O103" i="13"/>
  <c r="Q103" i="13"/>
  <c r="Z104" i="13" s="1"/>
  <c r="F314" i="7" s="1"/>
  <c r="BR103" i="13"/>
  <c r="BS104" i="13" s="1"/>
  <c r="K103" i="13"/>
  <c r="BJ123" i="13"/>
  <c r="BU103" i="13" l="1"/>
  <c r="BX103" i="13"/>
  <c r="J215" i="12"/>
  <c r="AW104" i="13"/>
  <c r="AZ104" i="13" s="1"/>
  <c r="AJ104" i="13"/>
  <c r="AS104" i="13" s="1"/>
  <c r="CB103" i="13"/>
  <c r="BH104" i="13"/>
  <c r="N103" i="13"/>
  <c r="BQ104" i="13"/>
  <c r="J104" i="13"/>
  <c r="BN104" i="13"/>
  <c r="BC104" i="13" l="1"/>
  <c r="AV104" i="13"/>
  <c r="AY104" i="13" s="1"/>
  <c r="AI104" i="13"/>
  <c r="AR104" i="13" s="1"/>
  <c r="CA103" i="13"/>
  <c r="CD103" i="13" s="1"/>
  <c r="BP104" i="13"/>
  <c r="I104" i="13"/>
  <c r="BM104" i="13"/>
  <c r="S104" i="13"/>
  <c r="AB105" i="13" s="1"/>
  <c r="M104" i="13"/>
  <c r="G315" i="7"/>
  <c r="I315" i="7"/>
  <c r="O315" i="7"/>
  <c r="P315" i="7"/>
  <c r="Q315" i="7"/>
  <c r="N315" i="7"/>
  <c r="J315" i="7"/>
  <c r="R315" i="7"/>
  <c r="H315" i="7"/>
  <c r="K315" i="7"/>
  <c r="BJ124" i="13"/>
  <c r="BK124" i="13"/>
  <c r="BI124" i="13"/>
  <c r="BW104" i="13" l="1"/>
  <c r="BZ104" i="13"/>
  <c r="BB104" i="13"/>
  <c r="AU104" i="13"/>
  <c r="AX104" i="13" s="1"/>
  <c r="CE103" i="13"/>
  <c r="P104" i="13"/>
  <c r="L104" i="13"/>
  <c r="R104" i="13"/>
  <c r="AA105" i="13" s="1"/>
  <c r="H104" i="13"/>
  <c r="BO104" i="13"/>
  <c r="BL104" i="13"/>
  <c r="S315" i="7"/>
  <c r="K215" i="12" s="1"/>
  <c r="L215" i="12" s="1"/>
  <c r="M215" i="12" s="1"/>
  <c r="L315" i="7"/>
  <c r="G215" i="12" s="1"/>
  <c r="BV104" i="13" l="1"/>
  <c r="BY104" i="13"/>
  <c r="BA104" i="13"/>
  <c r="BD104" i="13" s="1"/>
  <c r="H215" i="12"/>
  <c r="I215" i="12" s="1"/>
  <c r="AK105" i="13"/>
  <c r="AT105" i="13" s="1"/>
  <c r="CC104" i="13"/>
  <c r="K104" i="13"/>
  <c r="Q104" i="13"/>
  <c r="Z105" i="13" s="1"/>
  <c r="F315" i="7" s="1"/>
  <c r="BR104" i="13"/>
  <c r="BS105" i="13" s="1"/>
  <c r="N216" i="12"/>
  <c r="O104" i="13"/>
  <c r="BJ125" i="13"/>
  <c r="BI125" i="13"/>
  <c r="BU104" i="13" l="1"/>
  <c r="BX104" i="13"/>
  <c r="J216" i="12"/>
  <c r="AW105" i="13"/>
  <c r="AZ105" i="13" s="1"/>
  <c r="AJ105" i="13"/>
  <c r="AS105" i="13" s="1"/>
  <c r="CB104" i="13"/>
  <c r="N104" i="13"/>
  <c r="BH105" i="13"/>
  <c r="BQ105" i="13"/>
  <c r="J105" i="13"/>
  <c r="BN105" i="13"/>
  <c r="BK125" i="13"/>
  <c r="BC105" i="13" l="1"/>
  <c r="AV105" i="13"/>
  <c r="AY105" i="13" s="1"/>
  <c r="AI105" i="13"/>
  <c r="AR105" i="13" s="1"/>
  <c r="CA104" i="13"/>
  <c r="CD104" i="13" s="1"/>
  <c r="CE104" i="13" s="1"/>
  <c r="I316" i="7"/>
  <c r="K316" i="7"/>
  <c r="O316" i="7"/>
  <c r="N316" i="7"/>
  <c r="R316" i="7"/>
  <c r="G316" i="7"/>
  <c r="H316" i="7"/>
  <c r="J316" i="7"/>
  <c r="Q316" i="7"/>
  <c r="P316" i="7"/>
  <c r="S105" i="13"/>
  <c r="AB106" i="13" s="1"/>
  <c r="M105" i="13"/>
  <c r="BP105" i="13"/>
  <c r="I105" i="13"/>
  <c r="BM105" i="13"/>
  <c r="BW105" i="13" l="1"/>
  <c r="BZ105" i="13"/>
  <c r="BB105" i="13"/>
  <c r="AU105" i="13"/>
  <c r="AX105" i="13" s="1"/>
  <c r="L105" i="13"/>
  <c r="R105" i="13"/>
  <c r="AA106" i="13" s="1"/>
  <c r="S316" i="7"/>
  <c r="K216" i="12" s="1"/>
  <c r="L216" i="12" s="1"/>
  <c r="M216" i="12" s="1"/>
  <c r="H105" i="13"/>
  <c r="BO105" i="13"/>
  <c r="BL105" i="13"/>
  <c r="P105" i="13"/>
  <c r="L316" i="7"/>
  <c r="G216" i="12" s="1"/>
  <c r="BK126" i="13"/>
  <c r="BJ126" i="13"/>
  <c r="BI126" i="13"/>
  <c r="BV105" i="13" l="1"/>
  <c r="BY105" i="13"/>
  <c r="H216" i="12"/>
  <c r="I216" i="12" s="1"/>
  <c r="BA105" i="13"/>
  <c r="BD105" i="13" s="1"/>
  <c r="AK106" i="13"/>
  <c r="AT106" i="13" s="1"/>
  <c r="CC105" i="13"/>
  <c r="O105" i="13"/>
  <c r="N217" i="12"/>
  <c r="Q105" i="13"/>
  <c r="Z106" i="13" s="1"/>
  <c r="F316" i="7" s="1"/>
  <c r="K105" i="13"/>
  <c r="BR105" i="13"/>
  <c r="BS106" i="13" s="1"/>
  <c r="BU105" i="13" l="1"/>
  <c r="BX105" i="13"/>
  <c r="J217" i="12"/>
  <c r="AW106" i="13"/>
  <c r="AZ106" i="13" s="1"/>
  <c r="AJ106" i="13"/>
  <c r="AS106" i="13" s="1"/>
  <c r="CB105" i="13"/>
  <c r="BQ106" i="13"/>
  <c r="J106" i="13"/>
  <c r="BN106" i="13"/>
  <c r="BH106" i="13"/>
  <c r="N105" i="13"/>
  <c r="BK127" i="13"/>
  <c r="BC106" i="13" l="1"/>
  <c r="AV106" i="13"/>
  <c r="AY106" i="13" s="1"/>
  <c r="AI106" i="13"/>
  <c r="AR106" i="13" s="1"/>
  <c r="CA105" i="13"/>
  <c r="CD105" i="13" s="1"/>
  <c r="I106" i="13"/>
  <c r="BP106" i="13"/>
  <c r="BM106" i="13"/>
  <c r="S106" i="13"/>
  <c r="AB107" i="13" s="1"/>
  <c r="M106" i="13"/>
  <c r="N317" i="7"/>
  <c r="I317" i="7"/>
  <c r="G317" i="7"/>
  <c r="O317" i="7"/>
  <c r="H317" i="7"/>
  <c r="K317" i="7"/>
  <c r="P317" i="7"/>
  <c r="R317" i="7"/>
  <c r="J317" i="7"/>
  <c r="Q317" i="7"/>
  <c r="BJ127" i="13"/>
  <c r="BI127" i="13"/>
  <c r="BW106" i="13" l="1"/>
  <c r="BZ106" i="13"/>
  <c r="BB106" i="13"/>
  <c r="AU106" i="13"/>
  <c r="AX106" i="13" s="1"/>
  <c r="CE105" i="13"/>
  <c r="R106" i="13"/>
  <c r="AA107" i="13" s="1"/>
  <c r="L106" i="13"/>
  <c r="P106" i="13"/>
  <c r="L317" i="7"/>
  <c r="G217" i="12" s="1"/>
  <c r="S317" i="7"/>
  <c r="K217" i="12" s="1"/>
  <c r="L217" i="12" s="1"/>
  <c r="M217" i="12" s="1"/>
  <c r="BO106" i="13"/>
  <c r="H106" i="13"/>
  <c r="BL106" i="13"/>
  <c r="BV106" i="13" l="1"/>
  <c r="BY106" i="13"/>
  <c r="BA106" i="13"/>
  <c r="BD106" i="13" s="1"/>
  <c r="H217" i="12"/>
  <c r="I217" i="12" s="1"/>
  <c r="AK107" i="13"/>
  <c r="AT107" i="13" s="1"/>
  <c r="CC106" i="13"/>
  <c r="O106" i="13"/>
  <c r="K106" i="13"/>
  <c r="Q106" i="13"/>
  <c r="Z107" i="13" s="1"/>
  <c r="F317" i="7" s="1"/>
  <c r="BR106" i="13"/>
  <c r="BS107" i="13" s="1"/>
  <c r="N218" i="12"/>
  <c r="BI128" i="13"/>
  <c r="BJ128" i="13"/>
  <c r="BK128" i="13"/>
  <c r="BU106" i="13" l="1"/>
  <c r="BX106" i="13"/>
  <c r="J218" i="12"/>
  <c r="AW107" i="13"/>
  <c r="AZ107" i="13" s="1"/>
  <c r="AJ107" i="13"/>
  <c r="AS107" i="13" s="1"/>
  <c r="CB106" i="13"/>
  <c r="BH107" i="13"/>
  <c r="BQ107" i="13"/>
  <c r="J107" i="13"/>
  <c r="BN107" i="13"/>
  <c r="N106" i="13"/>
  <c r="BC107" i="13" l="1"/>
  <c r="AV107" i="13"/>
  <c r="AY107" i="13" s="1"/>
  <c r="AI107" i="13"/>
  <c r="AR107" i="13" s="1"/>
  <c r="CA106" i="13"/>
  <c r="CD106" i="13" s="1"/>
  <c r="CE106" i="13" s="1"/>
  <c r="I318" i="7"/>
  <c r="K318" i="7"/>
  <c r="N318" i="7"/>
  <c r="R318" i="7"/>
  <c r="G318" i="7"/>
  <c r="H318" i="7"/>
  <c r="P318" i="7"/>
  <c r="O318" i="7"/>
  <c r="Q318" i="7"/>
  <c r="J318" i="7"/>
  <c r="BP107" i="13"/>
  <c r="I107" i="13"/>
  <c r="BM107" i="13"/>
  <c r="M107" i="13"/>
  <c r="S107" i="13"/>
  <c r="AB108" i="13" s="1"/>
  <c r="BW107" i="13" l="1"/>
  <c r="BZ107" i="13"/>
  <c r="BB107" i="13"/>
  <c r="AU107" i="13"/>
  <c r="AX107" i="13" s="1"/>
  <c r="BO107" i="13"/>
  <c r="H107" i="13"/>
  <c r="BL107" i="13"/>
  <c r="L107" i="13"/>
  <c r="R107" i="13"/>
  <c r="AA108" i="13" s="1"/>
  <c r="P107" i="13"/>
  <c r="L318" i="7"/>
  <c r="G218" i="12" s="1"/>
  <c r="S318" i="7"/>
  <c r="K218" i="12" s="1"/>
  <c r="L218" i="12" s="1"/>
  <c r="M218" i="12" s="1"/>
  <c r="BI129" i="13"/>
  <c r="BJ129" i="13"/>
  <c r="BK129" i="13"/>
  <c r="BV107" i="13" l="1"/>
  <c r="BY107" i="13"/>
  <c r="H218" i="12"/>
  <c r="I218" i="12" s="1"/>
  <c r="BA107" i="13"/>
  <c r="BD107" i="13" s="1"/>
  <c r="AK108" i="13"/>
  <c r="AT108" i="13" s="1"/>
  <c r="CC107" i="13"/>
  <c r="O107" i="13"/>
  <c r="N219" i="12"/>
  <c r="BR107" i="13"/>
  <c r="BS108" i="13" s="1"/>
  <c r="K107" i="13"/>
  <c r="Q107" i="13"/>
  <c r="Z108" i="13" s="1"/>
  <c r="F318" i="7" s="1"/>
  <c r="BU107" i="13" l="1"/>
  <c r="BX107" i="13"/>
  <c r="J219" i="12"/>
  <c r="AW108" i="13"/>
  <c r="AZ108" i="13" s="1"/>
  <c r="AJ108" i="13"/>
  <c r="AS108" i="13" s="1"/>
  <c r="CB107" i="13"/>
  <c r="BQ108" i="13"/>
  <c r="J108" i="13"/>
  <c r="BN108" i="13"/>
  <c r="BH108" i="13"/>
  <c r="N107" i="13"/>
  <c r="BI130" i="13"/>
  <c r="BJ130" i="13"/>
  <c r="BC108" i="13" l="1"/>
  <c r="AV108" i="13"/>
  <c r="AY108" i="13" s="1"/>
  <c r="AI108" i="13"/>
  <c r="AR108" i="13" s="1"/>
  <c r="CA107" i="13"/>
  <c r="CD107" i="13" s="1"/>
  <c r="CE107" i="13" s="1"/>
  <c r="S108" i="13"/>
  <c r="AB109" i="13" s="1"/>
  <c r="M108" i="13"/>
  <c r="BP108" i="13"/>
  <c r="I108" i="13"/>
  <c r="BM108" i="13"/>
  <c r="K319" i="7"/>
  <c r="I319" i="7"/>
  <c r="N319" i="7"/>
  <c r="P319" i="7"/>
  <c r="O319" i="7"/>
  <c r="G319" i="7"/>
  <c r="R319" i="7"/>
  <c r="H319" i="7"/>
  <c r="J319" i="7"/>
  <c r="Q319" i="7"/>
  <c r="BK130" i="13"/>
  <c r="BW108" i="13" l="1"/>
  <c r="BZ108" i="13"/>
  <c r="BB108" i="13"/>
  <c r="AU108" i="13"/>
  <c r="AX108" i="13" s="1"/>
  <c r="H108" i="13"/>
  <c r="BO108" i="13"/>
  <c r="BL108" i="13"/>
  <c r="L319" i="7"/>
  <c r="G219" i="12" s="1"/>
  <c r="R108" i="13"/>
  <c r="AA109" i="13" s="1"/>
  <c r="L108" i="13"/>
  <c r="S319" i="7"/>
  <c r="K219" i="12" s="1"/>
  <c r="L219" i="12" s="1"/>
  <c r="M219" i="12" s="1"/>
  <c r="P108" i="13"/>
  <c r="BV108" i="13" l="1"/>
  <c r="BY108" i="13"/>
  <c r="BA108" i="13"/>
  <c r="BD108" i="13" s="1"/>
  <c r="H219" i="12"/>
  <c r="I219" i="12" s="1"/>
  <c r="AK109" i="13"/>
  <c r="AT109" i="13" s="1"/>
  <c r="CC108" i="13"/>
  <c r="N220" i="12"/>
  <c r="Q108" i="13"/>
  <c r="Z109" i="13" s="1"/>
  <c r="F319" i="7" s="1"/>
  <c r="K108" i="13"/>
  <c r="BR108" i="13"/>
  <c r="BS109" i="13" s="1"/>
  <c r="O108" i="13"/>
  <c r="BK131" i="13"/>
  <c r="BI131" i="13"/>
  <c r="BJ131" i="13"/>
  <c r="BU108" i="13" l="1"/>
  <c r="BX108" i="13"/>
  <c r="J220" i="12"/>
  <c r="AW109" i="13"/>
  <c r="AZ109" i="13" s="1"/>
  <c r="AJ109" i="13"/>
  <c r="AS109" i="13" s="1"/>
  <c r="CB108" i="13"/>
  <c r="BH109" i="13"/>
  <c r="BQ109" i="13"/>
  <c r="J109" i="13"/>
  <c r="BN109" i="13"/>
  <c r="N108" i="13"/>
  <c r="BC109" i="13" l="1"/>
  <c r="AV109" i="13"/>
  <c r="AY109" i="13" s="1"/>
  <c r="AI109" i="13"/>
  <c r="AR109" i="13" s="1"/>
  <c r="CA108" i="13"/>
  <c r="CD108" i="13" s="1"/>
  <c r="S109" i="13"/>
  <c r="AB110" i="13" s="1"/>
  <c r="M109" i="13"/>
  <c r="J320" i="7"/>
  <c r="R320" i="7"/>
  <c r="O320" i="7"/>
  <c r="K320" i="7"/>
  <c r="G320" i="7"/>
  <c r="P320" i="7"/>
  <c r="I320" i="7"/>
  <c r="N320" i="7"/>
  <c r="H320" i="7"/>
  <c r="Q320" i="7"/>
  <c r="BP109" i="13"/>
  <c r="I109" i="13"/>
  <c r="BM109" i="13"/>
  <c r="BW109" i="13" l="1"/>
  <c r="BZ109" i="13"/>
  <c r="BB109" i="13"/>
  <c r="AU109" i="13"/>
  <c r="AX109" i="13" s="1"/>
  <c r="CE108" i="13"/>
  <c r="BO109" i="13"/>
  <c r="H109" i="13"/>
  <c r="BL109" i="13"/>
  <c r="S320" i="7"/>
  <c r="K220" i="12" s="1"/>
  <c r="L220" i="12" s="1"/>
  <c r="M220" i="12" s="1"/>
  <c r="L109" i="13"/>
  <c r="R109" i="13"/>
  <c r="AA110" i="13" s="1"/>
  <c r="L320" i="7"/>
  <c r="G220" i="12" s="1"/>
  <c r="P109" i="13"/>
  <c r="BI132" i="13"/>
  <c r="BK132" i="13"/>
  <c r="BJ132" i="13"/>
  <c r="BV109" i="13" l="1"/>
  <c r="BY109" i="13"/>
  <c r="H220" i="12"/>
  <c r="I220" i="12" s="1"/>
  <c r="BA109" i="13"/>
  <c r="BD109" i="13" s="1"/>
  <c r="AK110" i="13"/>
  <c r="AT110" i="13" s="1"/>
  <c r="CC109" i="13"/>
  <c r="N221" i="12"/>
  <c r="O109" i="13"/>
  <c r="K109" i="13"/>
  <c r="Q109" i="13"/>
  <c r="Z110" i="13" s="1"/>
  <c r="F320" i="7" s="1"/>
  <c r="BR109" i="13"/>
  <c r="BS110" i="13" s="1"/>
  <c r="BU109" i="13" l="1"/>
  <c r="BX109" i="13"/>
  <c r="J221" i="12"/>
  <c r="AW110" i="13"/>
  <c r="AZ110" i="13" s="1"/>
  <c r="AJ110" i="13"/>
  <c r="AS110" i="13" s="1"/>
  <c r="CB109" i="13"/>
  <c r="BH110" i="13"/>
  <c r="BQ110" i="13"/>
  <c r="J110" i="13"/>
  <c r="BN110" i="13"/>
  <c r="N109" i="13"/>
  <c r="BJ133" i="13"/>
  <c r="BC110" i="13" l="1"/>
  <c r="AV110" i="13"/>
  <c r="AY110" i="13" s="1"/>
  <c r="AI110" i="13"/>
  <c r="AR110" i="13" s="1"/>
  <c r="CA109" i="13"/>
  <c r="CD109" i="13" s="1"/>
  <c r="CE109" i="13" s="1"/>
  <c r="BP110" i="13"/>
  <c r="I110" i="13"/>
  <c r="BM110" i="13"/>
  <c r="S110" i="13"/>
  <c r="AB111" i="13" s="1"/>
  <c r="M110" i="13"/>
  <c r="K321" i="7"/>
  <c r="P321" i="7"/>
  <c r="Q321" i="7"/>
  <c r="J321" i="7"/>
  <c r="O321" i="7"/>
  <c r="N321" i="7"/>
  <c r="G321" i="7"/>
  <c r="R321" i="7"/>
  <c r="H321" i="7"/>
  <c r="I321" i="7"/>
  <c r="BK133" i="13"/>
  <c r="BI133" i="13"/>
  <c r="BW110" i="13" l="1"/>
  <c r="BZ110" i="13"/>
  <c r="BB110" i="13"/>
  <c r="AU110" i="13"/>
  <c r="AX110" i="13" s="1"/>
  <c r="H110" i="13"/>
  <c r="BO110" i="13"/>
  <c r="BL110" i="13"/>
  <c r="S321" i="7"/>
  <c r="K221" i="12" s="1"/>
  <c r="L221" i="12" s="1"/>
  <c r="M221" i="12" s="1"/>
  <c r="P110" i="13"/>
  <c r="L321" i="7"/>
  <c r="G221" i="12" s="1"/>
  <c r="R110" i="13"/>
  <c r="AA111" i="13" s="1"/>
  <c r="L110" i="13"/>
  <c r="BV110" i="13" l="1"/>
  <c r="BY110" i="13"/>
  <c r="BA110" i="13"/>
  <c r="BD110" i="13" s="1"/>
  <c r="H221" i="12"/>
  <c r="I221" i="12" s="1"/>
  <c r="AK111" i="13"/>
  <c r="AT111" i="13" s="1"/>
  <c r="CC110" i="13"/>
  <c r="N222" i="12"/>
  <c r="Q110" i="13"/>
  <c r="Z111" i="13" s="1"/>
  <c r="F321" i="7" s="1"/>
  <c r="K110" i="13"/>
  <c r="BR110" i="13"/>
  <c r="BS111" i="13" s="1"/>
  <c r="O110" i="13"/>
  <c r="BK134" i="13"/>
  <c r="BJ134" i="13"/>
  <c r="BU110" i="13" l="1"/>
  <c r="BX110" i="13"/>
  <c r="J222" i="12"/>
  <c r="AW111" i="13"/>
  <c r="AZ111" i="13" s="1"/>
  <c r="AJ111" i="13"/>
  <c r="AS111" i="13" s="1"/>
  <c r="CB110" i="13"/>
  <c r="BH111" i="13"/>
  <c r="J111" i="13"/>
  <c r="BQ111" i="13"/>
  <c r="BN111" i="13"/>
  <c r="N110" i="13"/>
  <c r="BI134" i="13"/>
  <c r="BC111" i="13" l="1"/>
  <c r="AV111" i="13"/>
  <c r="AY111" i="13" s="1"/>
  <c r="AI111" i="13"/>
  <c r="AR111" i="13" s="1"/>
  <c r="CA110" i="13"/>
  <c r="CD110" i="13" s="1"/>
  <c r="Q322" i="7"/>
  <c r="K322" i="7"/>
  <c r="P322" i="7"/>
  <c r="I322" i="7"/>
  <c r="J322" i="7"/>
  <c r="H322" i="7"/>
  <c r="R322" i="7"/>
  <c r="N322" i="7"/>
  <c r="G322" i="7"/>
  <c r="O322" i="7"/>
  <c r="S111" i="13"/>
  <c r="AB112" i="13" s="1"/>
  <c r="M111" i="13"/>
  <c r="BP111" i="13"/>
  <c r="I111" i="13"/>
  <c r="BM111" i="13"/>
  <c r="BW111" i="13" l="1"/>
  <c r="BZ111" i="13"/>
  <c r="BB111" i="13"/>
  <c r="AU111" i="13"/>
  <c r="AX111" i="13" s="1"/>
  <c r="CE110" i="13"/>
  <c r="P111" i="13"/>
  <c r="L111" i="13"/>
  <c r="R111" i="13"/>
  <c r="AA112" i="13" s="1"/>
  <c r="S322" i="7"/>
  <c r="K222" i="12" s="1"/>
  <c r="L222" i="12" s="1"/>
  <c r="M222" i="12" s="1"/>
  <c r="L322" i="7"/>
  <c r="G222" i="12" s="1"/>
  <c r="BO111" i="13"/>
  <c r="H111" i="13"/>
  <c r="BL111" i="13"/>
  <c r="BI135" i="13"/>
  <c r="BJ135" i="13"/>
  <c r="BK135" i="13"/>
  <c r="BV111" i="13" l="1"/>
  <c r="BY111" i="13"/>
  <c r="H222" i="12"/>
  <c r="I222" i="12" s="1"/>
  <c r="BA111" i="13"/>
  <c r="BD111" i="13" s="1"/>
  <c r="AK112" i="13"/>
  <c r="AT112" i="13" s="1"/>
  <c r="CC111" i="13"/>
  <c r="N223" i="12"/>
  <c r="O111" i="13"/>
  <c r="BR111" i="13"/>
  <c r="BS112" i="13" s="1"/>
  <c r="Q111" i="13"/>
  <c r="Z112" i="13" s="1"/>
  <c r="F322" i="7" s="1"/>
  <c r="K111" i="13"/>
  <c r="BU111" i="13" l="1"/>
  <c r="BX111" i="13"/>
  <c r="J223" i="12"/>
  <c r="AW112" i="13"/>
  <c r="AZ112" i="13" s="1"/>
  <c r="AJ112" i="13"/>
  <c r="AS112" i="13" s="1"/>
  <c r="CB111" i="13"/>
  <c r="N111" i="13"/>
  <c r="BH112" i="13"/>
  <c r="BQ112" i="13"/>
  <c r="J112" i="13"/>
  <c r="BN112" i="13"/>
  <c r="BC112" i="13" l="1"/>
  <c r="AV112" i="13"/>
  <c r="AY112" i="13" s="1"/>
  <c r="AI112" i="13"/>
  <c r="AR112" i="13" s="1"/>
  <c r="CA111" i="13"/>
  <c r="CD111" i="13" s="1"/>
  <c r="CE111" i="13" s="1"/>
  <c r="S112" i="13"/>
  <c r="AB113" i="13" s="1"/>
  <c r="M112" i="13"/>
  <c r="H323" i="7"/>
  <c r="O323" i="7"/>
  <c r="N323" i="7"/>
  <c r="J323" i="7"/>
  <c r="I323" i="7"/>
  <c r="R323" i="7"/>
  <c r="K323" i="7"/>
  <c r="G323" i="7"/>
  <c r="Q323" i="7"/>
  <c r="P323" i="7"/>
  <c r="BP112" i="13"/>
  <c r="I112" i="13"/>
  <c r="BM112" i="13"/>
  <c r="BK136" i="13"/>
  <c r="BI136" i="13"/>
  <c r="BJ136" i="13"/>
  <c r="BW112" i="13" l="1"/>
  <c r="BZ112" i="13"/>
  <c r="BB112" i="13"/>
  <c r="AU112" i="13"/>
  <c r="AX112" i="13" s="1"/>
  <c r="P112" i="13"/>
  <c r="BO112" i="13"/>
  <c r="H112" i="13"/>
  <c r="BL112" i="13"/>
  <c r="S323" i="7"/>
  <c r="K223" i="12" s="1"/>
  <c r="L223" i="12" s="1"/>
  <c r="M223" i="12" s="1"/>
  <c r="L112" i="13"/>
  <c r="R112" i="13"/>
  <c r="AA113" i="13" s="1"/>
  <c r="L323" i="7"/>
  <c r="G223" i="12" s="1"/>
  <c r="BV112" i="13" l="1"/>
  <c r="BY112" i="13"/>
  <c r="BA112" i="13"/>
  <c r="BD112" i="13" s="1"/>
  <c r="H223" i="12"/>
  <c r="I223" i="12" s="1"/>
  <c r="AK113" i="13"/>
  <c r="AT113" i="13" s="1"/>
  <c r="CC112" i="13"/>
  <c r="O112" i="13"/>
  <c r="BR112" i="13"/>
  <c r="BS113" i="13" s="1"/>
  <c r="Q112" i="13"/>
  <c r="Z113" i="13" s="1"/>
  <c r="F323" i="7" s="1"/>
  <c r="K112" i="13"/>
  <c r="N224" i="12"/>
  <c r="BK137" i="13"/>
  <c r="BJ137" i="13"/>
  <c r="BU112" i="13" l="1"/>
  <c r="BX112" i="13"/>
  <c r="J224" i="12"/>
  <c r="AW113" i="13"/>
  <c r="AZ113" i="13" s="1"/>
  <c r="AJ113" i="13"/>
  <c r="AS113" i="13" s="1"/>
  <c r="CB112" i="13"/>
  <c r="N112" i="13"/>
  <c r="BH113" i="13"/>
  <c r="BQ113" i="13"/>
  <c r="J113" i="13"/>
  <c r="BN113" i="13"/>
  <c r="BI137" i="13"/>
  <c r="BC113" i="13" l="1"/>
  <c r="AV113" i="13"/>
  <c r="AY113" i="13" s="1"/>
  <c r="AI113" i="13"/>
  <c r="AR113" i="13" s="1"/>
  <c r="CA112" i="13"/>
  <c r="CD112" i="13" s="1"/>
  <c r="R324" i="7"/>
  <c r="P324" i="7"/>
  <c r="O324" i="7"/>
  <c r="N324" i="7"/>
  <c r="G324" i="7"/>
  <c r="Q324" i="7"/>
  <c r="H324" i="7"/>
  <c r="K324" i="7"/>
  <c r="J324" i="7"/>
  <c r="I324" i="7"/>
  <c r="M113" i="13"/>
  <c r="S113" i="13"/>
  <c r="AB114" i="13" s="1"/>
  <c r="I113" i="13"/>
  <c r="BP113" i="13"/>
  <c r="BM113" i="13"/>
  <c r="BW113" i="13" l="1"/>
  <c r="BZ113" i="13"/>
  <c r="BB113" i="13"/>
  <c r="AU113" i="13"/>
  <c r="AX113" i="13" s="1"/>
  <c r="CE112" i="13"/>
  <c r="R113" i="13"/>
  <c r="AA114" i="13" s="1"/>
  <c r="L113" i="13"/>
  <c r="P113" i="13"/>
  <c r="S324" i="7"/>
  <c r="K224" i="12" s="1"/>
  <c r="L224" i="12" s="1"/>
  <c r="M224" i="12" s="1"/>
  <c r="L324" i="7"/>
  <c r="G224" i="12" s="1"/>
  <c r="H113" i="13"/>
  <c r="BO113" i="13"/>
  <c r="BL113" i="13"/>
  <c r="BI138" i="13"/>
  <c r="BJ138" i="13"/>
  <c r="BK138" i="13"/>
  <c r="BV113" i="13" l="1"/>
  <c r="BY113" i="13"/>
  <c r="H224" i="12"/>
  <c r="I224" i="12" s="1"/>
  <c r="BA113" i="13"/>
  <c r="BD113" i="13" s="1"/>
  <c r="AK114" i="13"/>
  <c r="AT114" i="13" s="1"/>
  <c r="CC113" i="13"/>
  <c r="BR113" i="13"/>
  <c r="BS114" i="13" s="1"/>
  <c r="Q113" i="13"/>
  <c r="Z114" i="13" s="1"/>
  <c r="F324" i="7" s="1"/>
  <c r="K113" i="13"/>
  <c r="N225" i="12"/>
  <c r="O113" i="13"/>
  <c r="BU113" i="13" l="1"/>
  <c r="BX113" i="13"/>
  <c r="J225" i="12"/>
  <c r="AW114" i="13"/>
  <c r="AZ114" i="13" s="1"/>
  <c r="AJ114" i="13"/>
  <c r="AS114" i="13" s="1"/>
  <c r="CB113" i="13"/>
  <c r="BH114" i="13"/>
  <c r="N113" i="13"/>
  <c r="BQ114" i="13"/>
  <c r="J114" i="13"/>
  <c r="BN114" i="13"/>
  <c r="BJ139" i="13"/>
  <c r="BK139" i="13"/>
  <c r="BC114" i="13" l="1"/>
  <c r="AV114" i="13"/>
  <c r="AY114" i="13" s="1"/>
  <c r="AI114" i="13"/>
  <c r="AR114" i="13" s="1"/>
  <c r="CA113" i="13"/>
  <c r="CD113" i="13" s="1"/>
  <c r="BP114" i="13"/>
  <c r="I114" i="13"/>
  <c r="BM114" i="13"/>
  <c r="M114" i="13"/>
  <c r="S114" i="13"/>
  <c r="AB115" i="13" s="1"/>
  <c r="I325" i="7"/>
  <c r="K325" i="7"/>
  <c r="H325" i="7"/>
  <c r="Q325" i="7"/>
  <c r="R325" i="7"/>
  <c r="N325" i="7"/>
  <c r="J325" i="7"/>
  <c r="O325" i="7"/>
  <c r="G325" i="7"/>
  <c r="P325" i="7"/>
  <c r="BI139" i="13"/>
  <c r="BW114" i="13" l="1"/>
  <c r="BZ114" i="13"/>
  <c r="BB114" i="13"/>
  <c r="AU114" i="13"/>
  <c r="AX114" i="13" s="1"/>
  <c r="CE113" i="13"/>
  <c r="L325" i="7"/>
  <c r="G225" i="12" s="1"/>
  <c r="H114" i="13"/>
  <c r="BO114" i="13"/>
  <c r="BL114" i="13"/>
  <c r="S325" i="7"/>
  <c r="K225" i="12" s="1"/>
  <c r="L225" i="12" s="1"/>
  <c r="M225" i="12" s="1"/>
  <c r="P114" i="13"/>
  <c r="L114" i="13"/>
  <c r="R114" i="13"/>
  <c r="AA115" i="13" s="1"/>
  <c r="BI140" i="13"/>
  <c r="BV114" i="13" l="1"/>
  <c r="BY114" i="13"/>
  <c r="BA114" i="13"/>
  <c r="BD114" i="13" s="1"/>
  <c r="H225" i="12"/>
  <c r="I225" i="12" s="1"/>
  <c r="AK115" i="13"/>
  <c r="AT115" i="13" s="1"/>
  <c r="CC114" i="13"/>
  <c r="O114" i="13"/>
  <c r="N226" i="12"/>
  <c r="K114" i="13"/>
  <c r="BR114" i="13"/>
  <c r="BS115" i="13" s="1"/>
  <c r="Q114" i="13"/>
  <c r="Z115" i="13" s="1"/>
  <c r="F325" i="7" s="1"/>
  <c r="BK140" i="13"/>
  <c r="BJ140" i="13"/>
  <c r="BU114" i="13" l="1"/>
  <c r="BX114" i="13"/>
  <c r="J226" i="12"/>
  <c r="AW115" i="13"/>
  <c r="AZ115" i="13" s="1"/>
  <c r="AJ115" i="13"/>
  <c r="AS115" i="13" s="1"/>
  <c r="CB114" i="13"/>
  <c r="BQ115" i="13"/>
  <c r="J115" i="13"/>
  <c r="BN115" i="13"/>
  <c r="BH115" i="13"/>
  <c r="N114" i="13"/>
  <c r="BC115" i="13" l="1"/>
  <c r="AV115" i="13"/>
  <c r="AY115" i="13" s="1"/>
  <c r="AI115" i="13"/>
  <c r="AR115" i="13" s="1"/>
  <c r="CA114" i="13"/>
  <c r="CD114" i="13" s="1"/>
  <c r="N326" i="7"/>
  <c r="I326" i="7"/>
  <c r="H326" i="7"/>
  <c r="Q326" i="7"/>
  <c r="J326" i="7"/>
  <c r="O326" i="7"/>
  <c r="R326" i="7"/>
  <c r="P326" i="7"/>
  <c r="G326" i="7"/>
  <c r="K326" i="7"/>
  <c r="M115" i="13"/>
  <c r="S115" i="13"/>
  <c r="AB116" i="13" s="1"/>
  <c r="BP115" i="13"/>
  <c r="I115" i="13"/>
  <c r="BM115" i="13"/>
  <c r="BJ141" i="13"/>
  <c r="BW115" i="13" l="1"/>
  <c r="BZ115" i="13"/>
  <c r="BB115" i="13"/>
  <c r="AU115" i="13"/>
  <c r="AX115" i="13" s="1"/>
  <c r="CE114" i="13"/>
  <c r="P115" i="13"/>
  <c r="BO115" i="13"/>
  <c r="H115" i="13"/>
  <c r="BL115" i="13"/>
  <c r="L115" i="13"/>
  <c r="R115" i="13"/>
  <c r="AA116" i="13" s="1"/>
  <c r="L326" i="7"/>
  <c r="G226" i="12" s="1"/>
  <c r="S326" i="7"/>
  <c r="K226" i="12" s="1"/>
  <c r="L226" i="12" s="1"/>
  <c r="M226" i="12" s="1"/>
  <c r="BI141" i="13"/>
  <c r="BK141" i="13"/>
  <c r="BV115" i="13" l="1"/>
  <c r="BY115" i="13"/>
  <c r="BA115" i="13"/>
  <c r="BD115" i="13" s="1"/>
  <c r="H226" i="12"/>
  <c r="I226" i="12" s="1"/>
  <c r="AK116" i="13"/>
  <c r="AT116" i="13" s="1"/>
  <c r="CC115" i="13"/>
  <c r="N227" i="12"/>
  <c r="O115" i="13"/>
  <c r="Q115" i="13"/>
  <c r="Z116" i="13" s="1"/>
  <c r="F326" i="7" s="1"/>
  <c r="K115" i="13"/>
  <c r="BR115" i="13"/>
  <c r="BS116" i="13" s="1"/>
  <c r="BU115" i="13" l="1"/>
  <c r="BX115" i="13"/>
  <c r="J227" i="12"/>
  <c r="AW116" i="13"/>
  <c r="AZ116" i="13" s="1"/>
  <c r="AJ116" i="13"/>
  <c r="AS116" i="13" s="1"/>
  <c r="CB115" i="13"/>
  <c r="BQ116" i="13"/>
  <c r="J116" i="13"/>
  <c r="BN116" i="13"/>
  <c r="BH116" i="13"/>
  <c r="N115" i="13"/>
  <c r="BI142" i="13"/>
  <c r="BJ142" i="13"/>
  <c r="BK142" i="13"/>
  <c r="BC116" i="13" l="1"/>
  <c r="AV116" i="13"/>
  <c r="AY116" i="13" s="1"/>
  <c r="AI116" i="13"/>
  <c r="AR116" i="13" s="1"/>
  <c r="CA115" i="13"/>
  <c r="CD115" i="13" s="1"/>
  <c r="S116" i="13"/>
  <c r="AB117" i="13" s="1"/>
  <c r="M116" i="13"/>
  <c r="BP116" i="13"/>
  <c r="I116" i="13"/>
  <c r="BM116" i="13"/>
  <c r="J327" i="7"/>
  <c r="N327" i="7"/>
  <c r="R327" i="7"/>
  <c r="G327" i="7"/>
  <c r="P327" i="7"/>
  <c r="H327" i="7"/>
  <c r="I327" i="7"/>
  <c r="Q327" i="7"/>
  <c r="O327" i="7"/>
  <c r="K327" i="7"/>
  <c r="BW116" i="13" l="1"/>
  <c r="BZ116" i="13"/>
  <c r="BB116" i="13"/>
  <c r="AU116" i="13"/>
  <c r="AX116" i="13" s="1"/>
  <c r="CE115" i="13"/>
  <c r="P116" i="13"/>
  <c r="L327" i="7"/>
  <c r="G227" i="12" s="1"/>
  <c r="S327" i="7"/>
  <c r="K227" i="12" s="1"/>
  <c r="L227" i="12" s="1"/>
  <c r="M227" i="12" s="1"/>
  <c r="R116" i="13"/>
  <c r="AA117" i="13" s="1"/>
  <c r="L116" i="13"/>
  <c r="BO116" i="13"/>
  <c r="H116" i="13"/>
  <c r="BL116" i="13"/>
  <c r="BK143" i="13"/>
  <c r="BV116" i="13" l="1"/>
  <c r="BY116" i="13"/>
  <c r="BA116" i="13"/>
  <c r="BD116" i="13" s="1"/>
  <c r="H227" i="12"/>
  <c r="I227" i="12" s="1"/>
  <c r="AK117" i="13"/>
  <c r="AT117" i="13" s="1"/>
  <c r="CC116" i="13"/>
  <c r="Q116" i="13"/>
  <c r="Z117" i="13" s="1"/>
  <c r="F327" i="7" s="1"/>
  <c r="K116" i="13"/>
  <c r="BR116" i="13"/>
  <c r="BS117" i="13" s="1"/>
  <c r="N228" i="12"/>
  <c r="O116" i="13"/>
  <c r="BJ143" i="13"/>
  <c r="BI143" i="13"/>
  <c r="BU116" i="13" l="1"/>
  <c r="BX116" i="13"/>
  <c r="J228" i="12"/>
  <c r="AW117" i="13"/>
  <c r="AZ117" i="13" s="1"/>
  <c r="AJ117" i="13"/>
  <c r="AS117" i="13" s="1"/>
  <c r="CB116" i="13"/>
  <c r="BQ117" i="13"/>
  <c r="J117" i="13"/>
  <c r="BN117" i="13"/>
  <c r="N116" i="13"/>
  <c r="BH117" i="13"/>
  <c r="BC117" i="13" l="1"/>
  <c r="AV117" i="13"/>
  <c r="AY117" i="13" s="1"/>
  <c r="AI117" i="13"/>
  <c r="AR117" i="13" s="1"/>
  <c r="CA116" i="13"/>
  <c r="CD116" i="13" s="1"/>
  <c r="CE116" i="13" s="1"/>
  <c r="I117" i="13"/>
  <c r="BP117" i="13"/>
  <c r="BM117" i="13"/>
  <c r="S117" i="13"/>
  <c r="AB118" i="13" s="1"/>
  <c r="M117" i="13"/>
  <c r="H328" i="7"/>
  <c r="J328" i="7"/>
  <c r="Q328" i="7"/>
  <c r="P328" i="7"/>
  <c r="R328" i="7"/>
  <c r="N328" i="7"/>
  <c r="O328" i="7"/>
  <c r="G328" i="7"/>
  <c r="I328" i="7"/>
  <c r="K328" i="7"/>
  <c r="BK144" i="13"/>
  <c r="BW117" i="13" l="1"/>
  <c r="BZ117" i="13"/>
  <c r="BB117" i="13"/>
  <c r="AU117" i="13"/>
  <c r="AX117" i="13" s="1"/>
  <c r="S328" i="7"/>
  <c r="K228" i="12" s="1"/>
  <c r="L228" i="12" s="1"/>
  <c r="M228" i="12" s="1"/>
  <c r="P117" i="13"/>
  <c r="L117" i="13"/>
  <c r="R117" i="13"/>
  <c r="AA118" i="13" s="1"/>
  <c r="L328" i="7"/>
  <c r="G228" i="12" s="1"/>
  <c r="BO117" i="13"/>
  <c r="H117" i="13"/>
  <c r="BL117" i="13"/>
  <c r="BI144" i="13"/>
  <c r="BJ144" i="13"/>
  <c r="BV117" i="13" l="1"/>
  <c r="BY117" i="13"/>
  <c r="H228" i="12"/>
  <c r="I228" i="12" s="1"/>
  <c r="BA117" i="13"/>
  <c r="BD117" i="13" s="1"/>
  <c r="AK118" i="13"/>
  <c r="AT118" i="13" s="1"/>
  <c r="CC117" i="13"/>
  <c r="O117" i="13"/>
  <c r="K117" i="13"/>
  <c r="Q117" i="13"/>
  <c r="Z118" i="13" s="1"/>
  <c r="F328" i="7" s="1"/>
  <c r="BR117" i="13"/>
  <c r="BS118" i="13" s="1"/>
  <c r="N229" i="12"/>
  <c r="BU117" i="13" l="1"/>
  <c r="BX117" i="13"/>
  <c r="J229" i="12"/>
  <c r="AW118" i="13"/>
  <c r="AZ118" i="13" s="1"/>
  <c r="AJ118" i="13"/>
  <c r="AS118" i="13" s="1"/>
  <c r="CB117" i="13"/>
  <c r="N117" i="13"/>
  <c r="BH118" i="13"/>
  <c r="J118" i="13"/>
  <c r="BQ118" i="13"/>
  <c r="BN118" i="13"/>
  <c r="BI145" i="13"/>
  <c r="BK145" i="13"/>
  <c r="BC118" i="13" l="1"/>
  <c r="AV118" i="13"/>
  <c r="AY118" i="13" s="1"/>
  <c r="AI118" i="13"/>
  <c r="AR118" i="13" s="1"/>
  <c r="CA117" i="13"/>
  <c r="CD117" i="13" s="1"/>
  <c r="BP118" i="13"/>
  <c r="I118" i="13"/>
  <c r="BM118" i="13"/>
  <c r="J329" i="7"/>
  <c r="G329" i="7"/>
  <c r="P329" i="7"/>
  <c r="R329" i="7"/>
  <c r="K329" i="7"/>
  <c r="N329" i="7"/>
  <c r="Q329" i="7"/>
  <c r="H329" i="7"/>
  <c r="O329" i="7"/>
  <c r="I329" i="7"/>
  <c r="S118" i="13"/>
  <c r="AB119" i="13" s="1"/>
  <c r="M118" i="13"/>
  <c r="BJ145" i="13"/>
  <c r="BW118" i="13" l="1"/>
  <c r="BZ118" i="13"/>
  <c r="BB118" i="13"/>
  <c r="AU118" i="13"/>
  <c r="AX118" i="13" s="1"/>
  <c r="CE117" i="13"/>
  <c r="S329" i="7"/>
  <c r="K229" i="12" s="1"/>
  <c r="L229" i="12" s="1"/>
  <c r="M229" i="12" s="1"/>
  <c r="L329" i="7"/>
  <c r="G229" i="12" s="1"/>
  <c r="H118" i="13"/>
  <c r="BR118" i="13" s="1"/>
  <c r="BS119" i="13" s="1"/>
  <c r="BO118" i="13"/>
  <c r="BL118" i="13"/>
  <c r="P118" i="13"/>
  <c r="R118" i="13"/>
  <c r="AA119" i="13" s="1"/>
  <c r="L118" i="13"/>
  <c r="BI146" i="13"/>
  <c r="BV118" i="13" l="1"/>
  <c r="BY118" i="13"/>
  <c r="BA118" i="13"/>
  <c r="BD118" i="13" s="1"/>
  <c r="H229" i="12"/>
  <c r="I229" i="12" s="1"/>
  <c r="AK119" i="13"/>
  <c r="AT119" i="13" s="1"/>
  <c r="CC118" i="13"/>
  <c r="N230" i="12"/>
  <c r="O118" i="13"/>
  <c r="K118" i="13"/>
  <c r="Q118" i="13"/>
  <c r="Z119" i="13" s="1"/>
  <c r="F329" i="7" s="1"/>
  <c r="BK146" i="13"/>
  <c r="BJ146" i="13"/>
  <c r="BU118" i="13" l="1"/>
  <c r="BX118" i="13"/>
  <c r="J230" i="12"/>
  <c r="AW119" i="13"/>
  <c r="AZ119" i="13" s="1"/>
  <c r="AJ119" i="13"/>
  <c r="AS119" i="13" s="1"/>
  <c r="CB118" i="13"/>
  <c r="BQ119" i="13"/>
  <c r="J119" i="13"/>
  <c r="BN119" i="13"/>
  <c r="BH119" i="13"/>
  <c r="N118" i="13"/>
  <c r="BC119" i="13" l="1"/>
  <c r="AV119" i="13"/>
  <c r="AY119" i="13" s="1"/>
  <c r="AI119" i="13"/>
  <c r="AR119" i="13" s="1"/>
  <c r="CA118" i="13"/>
  <c r="CD118" i="13" s="1"/>
  <c r="CE118" i="13" s="1"/>
  <c r="BP119" i="13"/>
  <c r="I119" i="13"/>
  <c r="BM119" i="13"/>
  <c r="G330" i="7"/>
  <c r="R330" i="7"/>
  <c r="O330" i="7"/>
  <c r="H330" i="7"/>
  <c r="Q330" i="7"/>
  <c r="N330" i="7"/>
  <c r="P330" i="7"/>
  <c r="J330" i="7"/>
  <c r="I330" i="7"/>
  <c r="K330" i="7"/>
  <c r="M119" i="13"/>
  <c r="S119" i="13"/>
  <c r="AB120" i="13" s="1"/>
  <c r="BI147" i="13"/>
  <c r="BW119" i="13" l="1"/>
  <c r="BZ119" i="13"/>
  <c r="BB119" i="13"/>
  <c r="AU119" i="13"/>
  <c r="AX119" i="13" s="1"/>
  <c r="L330" i="7"/>
  <c r="G230" i="12" s="1"/>
  <c r="R119" i="13"/>
  <c r="AA120" i="13" s="1"/>
  <c r="L119" i="13"/>
  <c r="P119" i="13"/>
  <c r="S330" i="7"/>
  <c r="K230" i="12" s="1"/>
  <c r="L230" i="12" s="1"/>
  <c r="M230" i="12" s="1"/>
  <c r="BO119" i="13"/>
  <c r="H119" i="13"/>
  <c r="BL119" i="13"/>
  <c r="BJ147" i="13"/>
  <c r="BK147" i="13"/>
  <c r="BV119" i="13" l="1"/>
  <c r="BY119" i="13"/>
  <c r="BA119" i="13"/>
  <c r="BD119" i="13" s="1"/>
  <c r="H230" i="12"/>
  <c r="I230" i="12" s="1"/>
  <c r="AK120" i="13"/>
  <c r="AT120" i="13" s="1"/>
  <c r="CC119" i="13"/>
  <c r="N231" i="12"/>
  <c r="K119" i="13"/>
  <c r="BR119" i="13"/>
  <c r="BS120" i="13" s="1"/>
  <c r="Q119" i="13"/>
  <c r="Z120" i="13" s="1"/>
  <c r="F330" i="7" s="1"/>
  <c r="O119" i="13"/>
  <c r="BU119" i="13" l="1"/>
  <c r="BX119" i="13"/>
  <c r="J231" i="12"/>
  <c r="AW120" i="13"/>
  <c r="AZ120" i="13" s="1"/>
  <c r="AJ120" i="13"/>
  <c r="AS120" i="13" s="1"/>
  <c r="CB119" i="13"/>
  <c r="BH120" i="13"/>
  <c r="N119" i="13"/>
  <c r="J120" i="13"/>
  <c r="BQ120" i="13"/>
  <c r="BN120" i="13"/>
  <c r="BJ148" i="13"/>
  <c r="BK148" i="13"/>
  <c r="BI148" i="13"/>
  <c r="BC120" i="13" l="1"/>
  <c r="AV120" i="13"/>
  <c r="AY120" i="13" s="1"/>
  <c r="AI120" i="13"/>
  <c r="AR120" i="13" s="1"/>
  <c r="CA119" i="13"/>
  <c r="CD119" i="13" s="1"/>
  <c r="J331" i="7"/>
  <c r="Q331" i="7"/>
  <c r="K331" i="7"/>
  <c r="I331" i="7"/>
  <c r="H331" i="7"/>
  <c r="P331" i="7"/>
  <c r="R331" i="7"/>
  <c r="G331" i="7"/>
  <c r="O331" i="7"/>
  <c r="N331" i="7"/>
  <c r="BP120" i="13"/>
  <c r="I120" i="13"/>
  <c r="BM120" i="13"/>
  <c r="M120" i="13"/>
  <c r="S120" i="13"/>
  <c r="AB121" i="13" s="1"/>
  <c r="BW120" i="13" l="1"/>
  <c r="BZ120" i="13"/>
  <c r="BB120" i="13"/>
  <c r="AU120" i="13"/>
  <c r="AX120" i="13" s="1"/>
  <c r="CE119" i="13"/>
  <c r="L120" i="13"/>
  <c r="R120" i="13"/>
  <c r="AA121" i="13" s="1"/>
  <c r="BO120" i="13"/>
  <c r="H120" i="13"/>
  <c r="BL120" i="13"/>
  <c r="S331" i="7"/>
  <c r="K231" i="12" s="1"/>
  <c r="L231" i="12" s="1"/>
  <c r="M231" i="12" s="1"/>
  <c r="L331" i="7"/>
  <c r="G231" i="12" s="1"/>
  <c r="P120" i="13"/>
  <c r="BV120" i="13" l="1"/>
  <c r="BY120" i="13"/>
  <c r="BA120" i="13"/>
  <c r="BD120" i="13" s="1"/>
  <c r="H231" i="12"/>
  <c r="I231" i="12" s="1"/>
  <c r="AK121" i="13"/>
  <c r="AT121" i="13" s="1"/>
  <c r="CC120" i="13"/>
  <c r="N232" i="12"/>
  <c r="BR120" i="13"/>
  <c r="BS121" i="13" s="1"/>
  <c r="K120" i="13"/>
  <c r="Q120" i="13"/>
  <c r="Z121" i="13" s="1"/>
  <c r="F331" i="7" s="1"/>
  <c r="O120" i="13"/>
  <c r="BK149" i="13"/>
  <c r="BI149" i="13"/>
  <c r="BJ149" i="13"/>
  <c r="BU120" i="13" l="1"/>
  <c r="BX120" i="13"/>
  <c r="J232" i="12"/>
  <c r="AW121" i="13"/>
  <c r="AZ121" i="13" s="1"/>
  <c r="AJ121" i="13"/>
  <c r="AS121" i="13" s="1"/>
  <c r="CB120" i="13"/>
  <c r="J121" i="13"/>
  <c r="BQ121" i="13"/>
  <c r="BN121" i="13"/>
  <c r="N120" i="13"/>
  <c r="BH121" i="13"/>
  <c r="BC121" i="13" l="1"/>
  <c r="AV121" i="13"/>
  <c r="AY121" i="13" s="1"/>
  <c r="AI121" i="13"/>
  <c r="AR121" i="13" s="1"/>
  <c r="CA120" i="13"/>
  <c r="CD120" i="13" s="1"/>
  <c r="CE120" i="13" s="1"/>
  <c r="S121" i="13"/>
  <c r="AB122" i="13" s="1"/>
  <c r="M121" i="13"/>
  <c r="H332" i="7"/>
  <c r="K332" i="7"/>
  <c r="J332" i="7"/>
  <c r="G332" i="7"/>
  <c r="I332" i="7"/>
  <c r="Q332" i="7"/>
  <c r="R332" i="7"/>
  <c r="N332" i="7"/>
  <c r="P332" i="7"/>
  <c r="O332" i="7"/>
  <c r="BP121" i="13"/>
  <c r="I121" i="13"/>
  <c r="BM121" i="13"/>
  <c r="BK150" i="13"/>
  <c r="BW121" i="13" l="1"/>
  <c r="BZ121" i="13"/>
  <c r="BB121" i="13"/>
  <c r="AU121" i="13"/>
  <c r="AX121" i="13" s="1"/>
  <c r="L121" i="13"/>
  <c r="R121" i="13"/>
  <c r="AA122" i="13" s="1"/>
  <c r="P121" i="13"/>
  <c r="S332" i="7"/>
  <c r="K232" i="12" s="1"/>
  <c r="L232" i="12" s="1"/>
  <c r="M232" i="12" s="1"/>
  <c r="L332" i="7"/>
  <c r="G232" i="12" s="1"/>
  <c r="BL121" i="13"/>
  <c r="H121" i="13"/>
  <c r="BO121" i="13"/>
  <c r="BJ150" i="13"/>
  <c r="BI150" i="13"/>
  <c r="BV121" i="13" l="1"/>
  <c r="BY121" i="13"/>
  <c r="H232" i="12"/>
  <c r="I232" i="12" s="1"/>
  <c r="BA121" i="13"/>
  <c r="BD121" i="13" s="1"/>
  <c r="AK122" i="13"/>
  <c r="AT122" i="13" s="1"/>
  <c r="CC121" i="13"/>
  <c r="K121" i="13"/>
  <c r="Q121" i="13"/>
  <c r="Z122" i="13" s="1"/>
  <c r="F332" i="7" s="1"/>
  <c r="BR121" i="13"/>
  <c r="BS122" i="13" s="1"/>
  <c r="N233" i="12"/>
  <c r="O121" i="13"/>
  <c r="BU121" i="13" l="1"/>
  <c r="BX121" i="13"/>
  <c r="J233" i="12"/>
  <c r="AW122" i="13"/>
  <c r="AZ122" i="13" s="1"/>
  <c r="AJ122" i="13"/>
  <c r="AS122" i="13" s="1"/>
  <c r="CB121" i="13"/>
  <c r="N121" i="13"/>
  <c r="BH122" i="13"/>
  <c r="BQ122" i="13"/>
  <c r="J122" i="13"/>
  <c r="BN122" i="13"/>
  <c r="BJ151" i="13"/>
  <c r="BK151" i="13"/>
  <c r="BI151" i="13"/>
  <c r="BC122" i="13" l="1"/>
  <c r="AV122" i="13"/>
  <c r="AY122" i="13" s="1"/>
  <c r="AI122" i="13"/>
  <c r="AR122" i="13" s="1"/>
  <c r="CA121" i="13"/>
  <c r="CD121" i="13" s="1"/>
  <c r="J333" i="7"/>
  <c r="I333" i="7"/>
  <c r="R333" i="7"/>
  <c r="G333" i="7"/>
  <c r="H333" i="7"/>
  <c r="K333" i="7"/>
  <c r="Q333" i="7"/>
  <c r="N333" i="7"/>
  <c r="O333" i="7"/>
  <c r="P333" i="7"/>
  <c r="BP122" i="13"/>
  <c r="I122" i="13"/>
  <c r="BM122" i="13"/>
  <c r="M122" i="13"/>
  <c r="S122" i="13"/>
  <c r="AB123" i="13" s="1"/>
  <c r="BW122" i="13" l="1"/>
  <c r="BZ122" i="13"/>
  <c r="BB122" i="13"/>
  <c r="AU122" i="13"/>
  <c r="AX122" i="13" s="1"/>
  <c r="CE121" i="13"/>
  <c r="H122" i="13"/>
  <c r="BO122" i="13"/>
  <c r="BL122" i="13"/>
  <c r="S333" i="7"/>
  <c r="K233" i="12" s="1"/>
  <c r="L233" i="12" s="1"/>
  <c r="M233" i="12" s="1"/>
  <c r="L333" i="7"/>
  <c r="G233" i="12" s="1"/>
  <c r="P122" i="13"/>
  <c r="L122" i="13"/>
  <c r="R122" i="13"/>
  <c r="AA123" i="13" s="1"/>
  <c r="BI152" i="13"/>
  <c r="BV122" i="13" l="1"/>
  <c r="BY122" i="13"/>
  <c r="BA122" i="13"/>
  <c r="BD122" i="13" s="1"/>
  <c r="H233" i="12"/>
  <c r="I233" i="12" s="1"/>
  <c r="AK123" i="13"/>
  <c r="AT123" i="13" s="1"/>
  <c r="CC122" i="13"/>
  <c r="N234" i="12"/>
  <c r="K122" i="13"/>
  <c r="Q122" i="13"/>
  <c r="Z123" i="13" s="1"/>
  <c r="F333" i="7" s="1"/>
  <c r="BR122" i="13"/>
  <c r="BS123" i="13" s="1"/>
  <c r="O122" i="13"/>
  <c r="BJ152" i="13"/>
  <c r="BK152" i="13"/>
  <c r="BU122" i="13" l="1"/>
  <c r="BX122" i="13"/>
  <c r="J234" i="12"/>
  <c r="AW123" i="13"/>
  <c r="AZ123" i="13" s="1"/>
  <c r="AJ123" i="13"/>
  <c r="AS123" i="13" s="1"/>
  <c r="CB122" i="13"/>
  <c r="N122" i="13"/>
  <c r="BH123" i="13"/>
  <c r="J123" i="13"/>
  <c r="BN123" i="13"/>
  <c r="BQ123" i="13"/>
  <c r="BC123" i="13" l="1"/>
  <c r="AV123" i="13"/>
  <c r="AY123" i="13" s="1"/>
  <c r="AI123" i="13"/>
  <c r="AR123" i="13" s="1"/>
  <c r="CA122" i="13"/>
  <c r="CD122" i="13" s="1"/>
  <c r="CE122" i="13" s="1"/>
  <c r="S123" i="13"/>
  <c r="AB124" i="13" s="1"/>
  <c r="M123" i="13"/>
  <c r="O334" i="7"/>
  <c r="G334" i="7"/>
  <c r="H334" i="7"/>
  <c r="J334" i="7"/>
  <c r="I334" i="7"/>
  <c r="R334" i="7"/>
  <c r="N334" i="7"/>
  <c r="K334" i="7"/>
  <c r="Q334" i="7"/>
  <c r="P334" i="7"/>
  <c r="I123" i="13"/>
  <c r="BP123" i="13"/>
  <c r="BM123" i="13"/>
  <c r="BI153" i="13"/>
  <c r="BJ153" i="13"/>
  <c r="BW123" i="13" l="1"/>
  <c r="BZ123" i="13"/>
  <c r="BB123" i="13"/>
  <c r="AU123" i="13"/>
  <c r="AX123" i="13" s="1"/>
  <c r="L334" i="7"/>
  <c r="G234" i="12" s="1"/>
  <c r="P123" i="13"/>
  <c r="H123" i="13"/>
  <c r="BO123" i="13"/>
  <c r="BL123" i="13"/>
  <c r="R123" i="13"/>
  <c r="AA124" i="13" s="1"/>
  <c r="L123" i="13"/>
  <c r="S334" i="7"/>
  <c r="K234" i="12" s="1"/>
  <c r="L234" i="12" s="1"/>
  <c r="M234" i="12" s="1"/>
  <c r="BK153" i="13"/>
  <c r="BV123" i="13" l="1"/>
  <c r="BY123" i="13"/>
  <c r="BA123" i="13"/>
  <c r="BD123" i="13" s="1"/>
  <c r="H234" i="12"/>
  <c r="I234" i="12" s="1"/>
  <c r="AK124" i="13"/>
  <c r="AT124" i="13" s="1"/>
  <c r="CC123" i="13"/>
  <c r="N235" i="12"/>
  <c r="K123" i="13"/>
  <c r="Q123" i="13"/>
  <c r="Z124" i="13" s="1"/>
  <c r="F334" i="7" s="1"/>
  <c r="BR123" i="13"/>
  <c r="BS124" i="13" s="1"/>
  <c r="O123" i="13"/>
  <c r="BI154" i="13"/>
  <c r="BU123" i="13" l="1"/>
  <c r="BX123" i="13"/>
  <c r="J235" i="12"/>
  <c r="AW124" i="13"/>
  <c r="AZ124" i="13" s="1"/>
  <c r="AJ124" i="13"/>
  <c r="AS124" i="13" s="1"/>
  <c r="CB123" i="13"/>
  <c r="N123" i="13"/>
  <c r="J124" i="13"/>
  <c r="BQ124" i="13"/>
  <c r="BN124" i="13"/>
  <c r="BH124" i="13"/>
  <c r="BJ154" i="13"/>
  <c r="BC124" i="13" l="1"/>
  <c r="AV124" i="13"/>
  <c r="AY124" i="13" s="1"/>
  <c r="AI124" i="13"/>
  <c r="AR124" i="13" s="1"/>
  <c r="CA123" i="13"/>
  <c r="CD123" i="13" s="1"/>
  <c r="O335" i="7"/>
  <c r="H335" i="7"/>
  <c r="G335" i="7"/>
  <c r="P335" i="7"/>
  <c r="I335" i="7"/>
  <c r="N335" i="7"/>
  <c r="K335" i="7"/>
  <c r="Q335" i="7"/>
  <c r="R335" i="7"/>
  <c r="J335" i="7"/>
  <c r="BP124" i="13"/>
  <c r="I124" i="13"/>
  <c r="BM124" i="13"/>
  <c r="M124" i="13"/>
  <c r="S124" i="13"/>
  <c r="AB125" i="13" s="1"/>
  <c r="BK154" i="13"/>
  <c r="BW124" i="13" l="1"/>
  <c r="BZ124" i="13"/>
  <c r="BB124" i="13"/>
  <c r="AU124" i="13"/>
  <c r="AX124" i="13" s="1"/>
  <c r="CE123" i="13"/>
  <c r="H124" i="13"/>
  <c r="BO124" i="13"/>
  <c r="BL124" i="13"/>
  <c r="R124" i="13"/>
  <c r="AA125" i="13" s="1"/>
  <c r="L124" i="13"/>
  <c r="P124" i="13"/>
  <c r="L335" i="7"/>
  <c r="G235" i="12" s="1"/>
  <c r="S335" i="7"/>
  <c r="K235" i="12" s="1"/>
  <c r="L235" i="12" s="1"/>
  <c r="M235" i="12" s="1"/>
  <c r="BJ155" i="13"/>
  <c r="BI155" i="13"/>
  <c r="BV124" i="13" l="1"/>
  <c r="BY124" i="13"/>
  <c r="BA124" i="13"/>
  <c r="BD124" i="13" s="1"/>
  <c r="H235" i="12"/>
  <c r="I235" i="12" s="1"/>
  <c r="AK125" i="13"/>
  <c r="AT125" i="13" s="1"/>
  <c r="CC124" i="13"/>
  <c r="N236" i="12"/>
  <c r="Q124" i="13"/>
  <c r="Z125" i="13" s="1"/>
  <c r="F335" i="7" s="1"/>
  <c r="K124" i="13"/>
  <c r="BR124" i="13"/>
  <c r="BS125" i="13" s="1"/>
  <c r="O124" i="13"/>
  <c r="BK155" i="13"/>
  <c r="BU124" i="13" l="1"/>
  <c r="BX124" i="13"/>
  <c r="J236" i="12"/>
  <c r="AW125" i="13"/>
  <c r="AZ125" i="13" s="1"/>
  <c r="AJ125" i="13"/>
  <c r="AS125" i="13" s="1"/>
  <c r="CB124" i="13"/>
  <c r="N124" i="13"/>
  <c r="BH125" i="13"/>
  <c r="BQ125" i="13"/>
  <c r="J125" i="13"/>
  <c r="BN125" i="13"/>
  <c r="BC125" i="13" l="1"/>
  <c r="AV125" i="13"/>
  <c r="AY125" i="13" s="1"/>
  <c r="AI125" i="13"/>
  <c r="AR125" i="13" s="1"/>
  <c r="CA124" i="13"/>
  <c r="CD124" i="13" s="1"/>
  <c r="I125" i="13"/>
  <c r="BP125" i="13"/>
  <c r="BM125" i="13"/>
  <c r="M125" i="13"/>
  <c r="S125" i="13"/>
  <c r="AB126" i="13" s="1"/>
  <c r="I336" i="7"/>
  <c r="N336" i="7"/>
  <c r="J336" i="7"/>
  <c r="G336" i="7"/>
  <c r="K336" i="7"/>
  <c r="H336" i="7"/>
  <c r="R336" i="7"/>
  <c r="P336" i="7"/>
  <c r="Q336" i="7"/>
  <c r="O336" i="7"/>
  <c r="BI156" i="13"/>
  <c r="BW125" i="13" l="1"/>
  <c r="BZ125" i="13"/>
  <c r="BB125" i="13"/>
  <c r="AU125" i="13"/>
  <c r="AX125" i="13" s="1"/>
  <c r="CE124" i="13"/>
  <c r="S336" i="7"/>
  <c r="K236" i="12" s="1"/>
  <c r="L236" i="12" s="1"/>
  <c r="M236" i="12" s="1"/>
  <c r="R125" i="13"/>
  <c r="AA126" i="13" s="1"/>
  <c r="L125" i="13"/>
  <c r="BO125" i="13"/>
  <c r="H125" i="13"/>
  <c r="BL125" i="13"/>
  <c r="L336" i="7"/>
  <c r="G236" i="12" s="1"/>
  <c r="P125" i="13"/>
  <c r="BK156" i="13"/>
  <c r="BJ156" i="13"/>
  <c r="BI157" i="13"/>
  <c r="BV125" i="13" l="1"/>
  <c r="BY125" i="13"/>
  <c r="BA125" i="13"/>
  <c r="BD125" i="13" s="1"/>
  <c r="H236" i="12"/>
  <c r="I236" i="12" s="1"/>
  <c r="AK126" i="13"/>
  <c r="AT126" i="13" s="1"/>
  <c r="CC125" i="13"/>
  <c r="N237" i="12"/>
  <c r="K125" i="13"/>
  <c r="Q125" i="13"/>
  <c r="Z126" i="13" s="1"/>
  <c r="F336" i="7" s="1"/>
  <c r="BR125" i="13"/>
  <c r="BS126" i="13" s="1"/>
  <c r="O125" i="13"/>
  <c r="BU125" i="13" l="1"/>
  <c r="BX125" i="13"/>
  <c r="J237" i="12"/>
  <c r="AW126" i="13"/>
  <c r="AZ126" i="13" s="1"/>
  <c r="AJ126" i="13"/>
  <c r="AS126" i="13" s="1"/>
  <c r="CB125" i="13"/>
  <c r="BH126" i="13"/>
  <c r="BQ126" i="13"/>
  <c r="J126" i="13"/>
  <c r="BN126" i="13"/>
  <c r="N125" i="13"/>
  <c r="BK157" i="13"/>
  <c r="BJ157" i="13"/>
  <c r="BC126" i="13" l="1"/>
  <c r="AV126" i="13"/>
  <c r="AY126" i="13" s="1"/>
  <c r="AI126" i="13"/>
  <c r="AR126" i="13" s="1"/>
  <c r="CA125" i="13"/>
  <c r="CD125" i="13" s="1"/>
  <c r="I337" i="7"/>
  <c r="O337" i="7"/>
  <c r="Q337" i="7"/>
  <c r="K337" i="7"/>
  <c r="J337" i="7"/>
  <c r="N337" i="7"/>
  <c r="G337" i="7"/>
  <c r="R337" i="7"/>
  <c r="H337" i="7"/>
  <c r="P337" i="7"/>
  <c r="I126" i="13"/>
  <c r="BP126" i="13"/>
  <c r="BM126" i="13"/>
  <c r="S126" i="13"/>
  <c r="AB127" i="13" s="1"/>
  <c r="M126" i="13"/>
  <c r="BW126" i="13" l="1"/>
  <c r="BZ126" i="13"/>
  <c r="BB126" i="13"/>
  <c r="AU126" i="13"/>
  <c r="AX126" i="13" s="1"/>
  <c r="CE125" i="13"/>
  <c r="R126" i="13"/>
  <c r="AA127" i="13" s="1"/>
  <c r="L126" i="13"/>
  <c r="H126" i="13"/>
  <c r="BO126" i="13"/>
  <c r="BL126" i="13"/>
  <c r="P126" i="13"/>
  <c r="S337" i="7"/>
  <c r="K237" i="12" s="1"/>
  <c r="L237" i="12" s="1"/>
  <c r="M237" i="12" s="1"/>
  <c r="L337" i="7"/>
  <c r="G237" i="12" s="1"/>
  <c r="BI158" i="13"/>
  <c r="BK158" i="13"/>
  <c r="BJ158" i="13"/>
  <c r="BV126" i="13" l="1"/>
  <c r="BY126" i="13"/>
  <c r="H237" i="12"/>
  <c r="I237" i="12" s="1"/>
  <c r="BA126" i="13"/>
  <c r="BD126" i="13" s="1"/>
  <c r="AK127" i="13"/>
  <c r="AT127" i="13" s="1"/>
  <c r="CC126" i="13"/>
  <c r="N238" i="12"/>
  <c r="Q126" i="13"/>
  <c r="Z127" i="13" s="1"/>
  <c r="F337" i="7" s="1"/>
  <c r="K126" i="13"/>
  <c r="BR126" i="13"/>
  <c r="BS127" i="13" s="1"/>
  <c r="O126" i="13"/>
  <c r="BU126" i="13" l="1"/>
  <c r="BX126" i="13"/>
  <c r="J238" i="12"/>
  <c r="AW127" i="13"/>
  <c r="AZ127" i="13" s="1"/>
  <c r="AJ127" i="13"/>
  <c r="AS127" i="13" s="1"/>
  <c r="CB126" i="13"/>
  <c r="N126" i="13"/>
  <c r="BQ127" i="13"/>
  <c r="J127" i="13"/>
  <c r="BN127" i="13"/>
  <c r="BH127" i="13"/>
  <c r="BI159" i="13"/>
  <c r="BJ159" i="13"/>
  <c r="BC127" i="13" l="1"/>
  <c r="AV127" i="13"/>
  <c r="AY127" i="13" s="1"/>
  <c r="AI127" i="13"/>
  <c r="AR127" i="13" s="1"/>
  <c r="CA126" i="13"/>
  <c r="CD126" i="13" s="1"/>
  <c r="CE126" i="13" s="1"/>
  <c r="S127" i="13"/>
  <c r="AB128" i="13" s="1"/>
  <c r="M127" i="13"/>
  <c r="N338" i="7"/>
  <c r="I338" i="7"/>
  <c r="R338" i="7"/>
  <c r="O338" i="7"/>
  <c r="J338" i="7"/>
  <c r="Q338" i="7"/>
  <c r="P338" i="7"/>
  <c r="K338" i="7"/>
  <c r="G338" i="7"/>
  <c r="H338" i="7"/>
  <c r="I127" i="13"/>
  <c r="BP127" i="13"/>
  <c r="BM127" i="13"/>
  <c r="BK159" i="13"/>
  <c r="BW127" i="13" l="1"/>
  <c r="BZ127" i="13"/>
  <c r="BB127" i="13"/>
  <c r="AU127" i="13"/>
  <c r="AX127" i="13" s="1"/>
  <c r="P127" i="13"/>
  <c r="BO127" i="13"/>
  <c r="H127" i="13"/>
  <c r="BL127" i="13"/>
  <c r="S338" i="7"/>
  <c r="K238" i="12" s="1"/>
  <c r="L238" i="12" s="1"/>
  <c r="M238" i="12" s="1"/>
  <c r="L127" i="13"/>
  <c r="R127" i="13"/>
  <c r="AA128" i="13" s="1"/>
  <c r="L338" i="7"/>
  <c r="G238" i="12" s="1"/>
  <c r="BV127" i="13" l="1"/>
  <c r="BY127" i="13"/>
  <c r="H238" i="12"/>
  <c r="I238" i="12" s="1"/>
  <c r="BA127" i="13"/>
  <c r="BD127" i="13" s="1"/>
  <c r="AK128" i="13"/>
  <c r="AT128" i="13" s="1"/>
  <c r="CC127" i="13"/>
  <c r="O127" i="13"/>
  <c r="N239" i="12"/>
  <c r="K127" i="13"/>
  <c r="BR127" i="13"/>
  <c r="BS128" i="13" s="1"/>
  <c r="Q127" i="13"/>
  <c r="Z128" i="13" s="1"/>
  <c r="F338" i="7" s="1"/>
  <c r="BI160" i="13"/>
  <c r="BJ160" i="13"/>
  <c r="BK160" i="13"/>
  <c r="BU127" i="13" l="1"/>
  <c r="BX127" i="13"/>
  <c r="J239" i="12"/>
  <c r="AW128" i="13"/>
  <c r="AZ128" i="13" s="1"/>
  <c r="AJ128" i="13"/>
  <c r="AS128" i="13" s="1"/>
  <c r="CB127" i="13"/>
  <c r="BQ128" i="13"/>
  <c r="J128" i="13"/>
  <c r="BN128" i="13"/>
  <c r="N127" i="13"/>
  <c r="BH128" i="13"/>
  <c r="BC128" i="13" l="1"/>
  <c r="AV128" i="13"/>
  <c r="AY128" i="13" s="1"/>
  <c r="AI128" i="13"/>
  <c r="AR128" i="13" s="1"/>
  <c r="CA127" i="13"/>
  <c r="CD127" i="13" s="1"/>
  <c r="S128" i="13"/>
  <c r="AB129" i="13" s="1"/>
  <c r="M128" i="13"/>
  <c r="H339" i="7"/>
  <c r="O339" i="7"/>
  <c r="G339" i="7"/>
  <c r="Q339" i="7"/>
  <c r="I339" i="7"/>
  <c r="J339" i="7"/>
  <c r="N339" i="7"/>
  <c r="K339" i="7"/>
  <c r="P339" i="7"/>
  <c r="R339" i="7"/>
  <c r="BP128" i="13"/>
  <c r="I128" i="13"/>
  <c r="BM128" i="13"/>
  <c r="BW128" i="13" l="1"/>
  <c r="BZ128" i="13"/>
  <c r="BB128" i="13"/>
  <c r="AU128" i="13"/>
  <c r="AX128" i="13" s="1"/>
  <c r="CE127" i="13"/>
  <c r="BO128" i="13"/>
  <c r="H128" i="13"/>
  <c r="BL128" i="13"/>
  <c r="S339" i="7"/>
  <c r="K239" i="12" s="1"/>
  <c r="L239" i="12" s="1"/>
  <c r="M239" i="12" s="1"/>
  <c r="L339" i="7"/>
  <c r="G239" i="12" s="1"/>
  <c r="P128" i="13"/>
  <c r="L128" i="13"/>
  <c r="R128" i="13"/>
  <c r="AA129" i="13" s="1"/>
  <c r="BK161" i="13"/>
  <c r="BJ161" i="13"/>
  <c r="BI161" i="13"/>
  <c r="BV128" i="13" l="1"/>
  <c r="BY128" i="13"/>
  <c r="H239" i="12"/>
  <c r="I239" i="12" s="1"/>
  <c r="BA128" i="13"/>
  <c r="BD128" i="13" s="1"/>
  <c r="AK129" i="13"/>
  <c r="AT129" i="13" s="1"/>
  <c r="CC128" i="13"/>
  <c r="O128" i="13"/>
  <c r="Q128" i="13"/>
  <c r="Z129" i="13" s="1"/>
  <c r="F339" i="7" s="1"/>
  <c r="BR128" i="13"/>
  <c r="BS129" i="13" s="1"/>
  <c r="K128" i="13"/>
  <c r="N240" i="12"/>
  <c r="BU128" i="13" l="1"/>
  <c r="BX128" i="13"/>
  <c r="J240" i="12"/>
  <c r="AW129" i="13"/>
  <c r="AZ129" i="13" s="1"/>
  <c r="AJ129" i="13"/>
  <c r="AS129" i="13" s="1"/>
  <c r="CB128" i="13"/>
  <c r="BH129" i="13"/>
  <c r="J129" i="13"/>
  <c r="BQ129" i="13"/>
  <c r="BN129" i="13"/>
  <c r="N128" i="13"/>
  <c r="BI162" i="13"/>
  <c r="BC129" i="13" l="1"/>
  <c r="AV129" i="13"/>
  <c r="AY129" i="13" s="1"/>
  <c r="AI129" i="13"/>
  <c r="AR129" i="13" s="1"/>
  <c r="CA128" i="13"/>
  <c r="CD128" i="13" s="1"/>
  <c r="CE128" i="13" s="1"/>
  <c r="G340" i="7"/>
  <c r="J340" i="7"/>
  <c r="Q340" i="7"/>
  <c r="I340" i="7"/>
  <c r="O340" i="7"/>
  <c r="H340" i="7"/>
  <c r="K340" i="7"/>
  <c r="N340" i="7"/>
  <c r="P340" i="7"/>
  <c r="R340" i="7"/>
  <c r="S129" i="13"/>
  <c r="AB130" i="13" s="1"/>
  <c r="M129" i="13"/>
  <c r="I129" i="13"/>
  <c r="BP129" i="13"/>
  <c r="BM129" i="13"/>
  <c r="BK162" i="13"/>
  <c r="BJ162" i="13"/>
  <c r="BW129" i="13" l="1"/>
  <c r="BZ129" i="13"/>
  <c r="BB129" i="13"/>
  <c r="AU129" i="13"/>
  <c r="AX129" i="13" s="1"/>
  <c r="S340" i="7"/>
  <c r="K240" i="12" s="1"/>
  <c r="L240" i="12" s="1"/>
  <c r="M240" i="12" s="1"/>
  <c r="H129" i="13"/>
  <c r="BO129" i="13"/>
  <c r="BL129" i="13"/>
  <c r="L129" i="13"/>
  <c r="R129" i="13"/>
  <c r="AA130" i="13" s="1"/>
  <c r="P129" i="13"/>
  <c r="L340" i="7"/>
  <c r="G240" i="12" s="1"/>
  <c r="BI163" i="13"/>
  <c r="BV129" i="13" l="1"/>
  <c r="BY129" i="13"/>
  <c r="H240" i="12"/>
  <c r="I240" i="12" s="1"/>
  <c r="BA129" i="13"/>
  <c r="BD129" i="13" s="1"/>
  <c r="AK130" i="13"/>
  <c r="AT130" i="13" s="1"/>
  <c r="CC129" i="13"/>
  <c r="O129" i="13"/>
  <c r="N241" i="12"/>
  <c r="BR129" i="13"/>
  <c r="BS130" i="13" s="1"/>
  <c r="K129" i="13"/>
  <c r="Q129" i="13"/>
  <c r="Z130" i="13" s="1"/>
  <c r="F340" i="7" s="1"/>
  <c r="BJ163" i="13"/>
  <c r="BK163" i="13"/>
  <c r="BU129" i="13" l="1"/>
  <c r="BX129" i="13"/>
  <c r="J241" i="12"/>
  <c r="AW130" i="13"/>
  <c r="AZ130" i="13" s="1"/>
  <c r="AJ130" i="13"/>
  <c r="AS130" i="13" s="1"/>
  <c r="CB129" i="13"/>
  <c r="BQ130" i="13"/>
  <c r="J130" i="13"/>
  <c r="BN130" i="13"/>
  <c r="N129" i="13"/>
  <c r="BH130" i="13"/>
  <c r="BC130" i="13" l="1"/>
  <c r="AV130" i="13"/>
  <c r="AY130" i="13" s="1"/>
  <c r="AI130" i="13"/>
  <c r="AR130" i="13" s="1"/>
  <c r="CA129" i="13"/>
  <c r="CD129" i="13" s="1"/>
  <c r="P341" i="7"/>
  <c r="H341" i="7"/>
  <c r="G341" i="7"/>
  <c r="R341" i="7"/>
  <c r="Q341" i="7"/>
  <c r="J341" i="7"/>
  <c r="K341" i="7"/>
  <c r="O341" i="7"/>
  <c r="I341" i="7"/>
  <c r="N341" i="7"/>
  <c r="BP130" i="13"/>
  <c r="I130" i="13"/>
  <c r="BM130" i="13"/>
  <c r="M130" i="13"/>
  <c r="S130" i="13"/>
  <c r="AB131" i="13" s="1"/>
  <c r="BJ164" i="13"/>
  <c r="BI164" i="13"/>
  <c r="BW130" i="13" l="1"/>
  <c r="BZ130" i="13"/>
  <c r="BB130" i="13"/>
  <c r="AU130" i="13"/>
  <c r="AX130" i="13" s="1"/>
  <c r="CE129" i="13"/>
  <c r="S341" i="7"/>
  <c r="K241" i="12" s="1"/>
  <c r="L241" i="12" s="1"/>
  <c r="M241" i="12" s="1"/>
  <c r="P130" i="13"/>
  <c r="BO130" i="13"/>
  <c r="H130" i="13"/>
  <c r="BL130" i="13"/>
  <c r="R130" i="13"/>
  <c r="AA131" i="13" s="1"/>
  <c r="L130" i="13"/>
  <c r="L341" i="7"/>
  <c r="G241" i="12" s="1"/>
  <c r="BK164" i="13"/>
  <c r="BV130" i="13" l="1"/>
  <c r="BY130" i="13"/>
  <c r="H241" i="12"/>
  <c r="I241" i="12" s="1"/>
  <c r="BA130" i="13"/>
  <c r="BD130" i="13" s="1"/>
  <c r="AK131" i="13"/>
  <c r="AT131" i="13" s="1"/>
  <c r="CC130" i="13"/>
  <c r="O130" i="13"/>
  <c r="N242" i="12"/>
  <c r="BR130" i="13"/>
  <c r="BS131" i="13" s="1"/>
  <c r="Q130" i="13"/>
  <c r="Z131" i="13" s="1"/>
  <c r="F341" i="7" s="1"/>
  <c r="K130" i="13"/>
  <c r="BI165" i="13"/>
  <c r="BU130" i="13" l="1"/>
  <c r="BX130" i="13"/>
  <c r="J242" i="12"/>
  <c r="AW131" i="13"/>
  <c r="AZ131" i="13" s="1"/>
  <c r="AJ131" i="13"/>
  <c r="AS131" i="13" s="1"/>
  <c r="CB130" i="13"/>
  <c r="N130" i="13"/>
  <c r="BQ131" i="13"/>
  <c r="J131" i="13"/>
  <c r="BN131" i="13"/>
  <c r="BH131" i="13"/>
  <c r="BK165" i="13"/>
  <c r="BJ165" i="13"/>
  <c r="BC131" i="13" l="1"/>
  <c r="AV131" i="13"/>
  <c r="AY131" i="13" s="1"/>
  <c r="AI131" i="13"/>
  <c r="AR131" i="13" s="1"/>
  <c r="CA130" i="13"/>
  <c r="CD130" i="13" s="1"/>
  <c r="BP131" i="13"/>
  <c r="I131" i="13"/>
  <c r="BM131" i="13"/>
  <c r="I342" i="7"/>
  <c r="R342" i="7"/>
  <c r="K342" i="7"/>
  <c r="O342" i="7"/>
  <c r="N342" i="7"/>
  <c r="H342" i="7"/>
  <c r="Q342" i="7"/>
  <c r="P342" i="7"/>
  <c r="G342" i="7"/>
  <c r="J342" i="7"/>
  <c r="M131" i="13"/>
  <c r="S131" i="13"/>
  <c r="AB132" i="13" s="1"/>
  <c r="BW131" i="13" l="1"/>
  <c r="BZ131" i="13"/>
  <c r="BB131" i="13"/>
  <c r="AU131" i="13"/>
  <c r="AX131" i="13" s="1"/>
  <c r="CE130" i="13"/>
  <c r="S342" i="7"/>
  <c r="K242" i="12" s="1"/>
  <c r="L242" i="12" s="1"/>
  <c r="M242" i="12" s="1"/>
  <c r="R131" i="13"/>
  <c r="AA132" i="13" s="1"/>
  <c r="L131" i="13"/>
  <c r="P131" i="13"/>
  <c r="L342" i="7"/>
  <c r="G242" i="12" s="1"/>
  <c r="H131" i="13"/>
  <c r="BO131" i="13"/>
  <c r="BL131" i="13"/>
  <c r="BK166" i="13"/>
  <c r="BI166" i="13"/>
  <c r="BV131" i="13" l="1"/>
  <c r="BY131" i="13"/>
  <c r="H242" i="12"/>
  <c r="I242" i="12" s="1"/>
  <c r="BA131" i="13"/>
  <c r="BD131" i="13" s="1"/>
  <c r="AK132" i="13"/>
  <c r="AT132" i="13" s="1"/>
  <c r="CC131" i="13"/>
  <c r="Q131" i="13"/>
  <c r="Z132" i="13" s="1"/>
  <c r="F342" i="7" s="1"/>
  <c r="K131" i="13"/>
  <c r="BR131" i="13"/>
  <c r="BS132" i="13" s="1"/>
  <c r="N243" i="12"/>
  <c r="O131" i="13"/>
  <c r="BJ166" i="13"/>
  <c r="BU131" i="13" l="1"/>
  <c r="BX131" i="13"/>
  <c r="J243" i="12"/>
  <c r="AW132" i="13"/>
  <c r="AZ132" i="13" s="1"/>
  <c r="AJ132" i="13"/>
  <c r="AS132" i="13" s="1"/>
  <c r="CB131" i="13"/>
  <c r="N131" i="13"/>
  <c r="J132" i="13"/>
  <c r="BQ132" i="13"/>
  <c r="BN132" i="13"/>
  <c r="BH132" i="13"/>
  <c r="BC132" i="13" l="1"/>
  <c r="AV132" i="13"/>
  <c r="AY132" i="13" s="1"/>
  <c r="AI132" i="13"/>
  <c r="AR132" i="13" s="1"/>
  <c r="CA131" i="13"/>
  <c r="CD131" i="13" s="1"/>
  <c r="CE131" i="13" s="1"/>
  <c r="J343" i="7"/>
  <c r="R343" i="7"/>
  <c r="G343" i="7"/>
  <c r="P343" i="7"/>
  <c r="H343" i="7"/>
  <c r="K343" i="7"/>
  <c r="N343" i="7"/>
  <c r="I343" i="7"/>
  <c r="O343" i="7"/>
  <c r="Q343" i="7"/>
  <c r="M132" i="13"/>
  <c r="S132" i="13"/>
  <c r="AB133" i="13" s="1"/>
  <c r="BP132" i="13"/>
  <c r="I132" i="13"/>
  <c r="BM132" i="13"/>
  <c r="BK167" i="13"/>
  <c r="BI167" i="13"/>
  <c r="BW132" i="13" l="1"/>
  <c r="BZ132" i="13"/>
  <c r="BB132" i="13"/>
  <c r="AU132" i="13"/>
  <c r="AX132" i="13" s="1"/>
  <c r="P132" i="13"/>
  <c r="S343" i="7"/>
  <c r="K243" i="12" s="1"/>
  <c r="L243" i="12" s="1"/>
  <c r="M243" i="12" s="1"/>
  <c r="L343" i="7"/>
  <c r="G243" i="12" s="1"/>
  <c r="L132" i="13"/>
  <c r="R132" i="13"/>
  <c r="AA133" i="13" s="1"/>
  <c r="BO132" i="13"/>
  <c r="H132" i="13"/>
  <c r="BL132" i="13"/>
  <c r="BJ167" i="13"/>
  <c r="BV132" i="13" l="1"/>
  <c r="BY132" i="13"/>
  <c r="H243" i="12"/>
  <c r="I243" i="12" s="1"/>
  <c r="BA132" i="13"/>
  <c r="BD132" i="13" s="1"/>
  <c r="AK133" i="13"/>
  <c r="AT133" i="13" s="1"/>
  <c r="CC132" i="13"/>
  <c r="BR132" i="13"/>
  <c r="BS133" i="13" s="1"/>
  <c r="K132" i="13"/>
  <c r="Q132" i="13"/>
  <c r="Z133" i="13" s="1"/>
  <c r="F343" i="7" s="1"/>
  <c r="O132" i="13"/>
  <c r="N244" i="12"/>
  <c r="BI168" i="13"/>
  <c r="BU132" i="13" l="1"/>
  <c r="BX132" i="13"/>
  <c r="J244" i="12"/>
  <c r="AJ133" i="13"/>
  <c r="AS133" i="13" s="1"/>
  <c r="CB132" i="13"/>
  <c r="BH133" i="13"/>
  <c r="N132" i="13"/>
  <c r="BK168" i="13"/>
  <c r="AW133" i="13" l="1"/>
  <c r="AZ133" i="13" s="1"/>
  <c r="AV133" i="13"/>
  <c r="AY133" i="13" s="1"/>
  <c r="BQ133" i="13"/>
  <c r="BN133" i="13"/>
  <c r="J133" i="13"/>
  <c r="M133" i="13" s="1"/>
  <c r="AI133" i="13"/>
  <c r="AR133" i="13" s="1"/>
  <c r="CA132" i="13"/>
  <c r="CD132" i="13" s="1"/>
  <c r="BP133" i="13"/>
  <c r="I133" i="13"/>
  <c r="BM133" i="13"/>
  <c r="G344" i="7"/>
  <c r="N344" i="7"/>
  <c r="K344" i="7"/>
  <c r="O344" i="7"/>
  <c r="Q344" i="7"/>
  <c r="J344" i="7"/>
  <c r="P344" i="7"/>
  <c r="I344" i="7"/>
  <c r="R344" i="7"/>
  <c r="H344" i="7"/>
  <c r="BJ168" i="13"/>
  <c r="BI169" i="13"/>
  <c r="BW133" i="13" l="1"/>
  <c r="BZ133" i="13"/>
  <c r="BC133" i="13"/>
  <c r="BB133" i="13"/>
  <c r="S133" i="13"/>
  <c r="AB134" i="13" s="1"/>
  <c r="AU133" i="13"/>
  <c r="AX133" i="13" s="1"/>
  <c r="CE132" i="13"/>
  <c r="L133" i="13"/>
  <c r="R133" i="13"/>
  <c r="AA134" i="13" s="1"/>
  <c r="P133" i="13"/>
  <c r="S344" i="7"/>
  <c r="K244" i="12" s="1"/>
  <c r="L244" i="12" s="1"/>
  <c r="M244" i="12" s="1"/>
  <c r="BO133" i="13"/>
  <c r="H133" i="13"/>
  <c r="BL133" i="13"/>
  <c r="L344" i="7"/>
  <c r="G244" i="12" s="1"/>
  <c r="BV133" i="13" l="1"/>
  <c r="BY133" i="13"/>
  <c r="H244" i="12"/>
  <c r="I244" i="12" s="1"/>
  <c r="BA133" i="13"/>
  <c r="BD133" i="13" s="1"/>
  <c r="AK134" i="13"/>
  <c r="AT134" i="13" s="1"/>
  <c r="CC133" i="13"/>
  <c r="N245" i="12"/>
  <c r="K133" i="13"/>
  <c r="BR133" i="13"/>
  <c r="BS134" i="13" s="1"/>
  <c r="Q133" i="13"/>
  <c r="Z134" i="13" s="1"/>
  <c r="F344" i="7" s="1"/>
  <c r="O133" i="13"/>
  <c r="BK169" i="13"/>
  <c r="BU133" i="13" l="1"/>
  <c r="BX133" i="13"/>
  <c r="J245" i="12"/>
  <c r="AW134" i="13"/>
  <c r="AZ134" i="13" s="1"/>
  <c r="AJ134" i="13"/>
  <c r="AS134" i="13" s="1"/>
  <c r="CB133" i="13"/>
  <c r="BH134" i="13"/>
  <c r="BQ134" i="13"/>
  <c r="J134" i="13"/>
  <c r="BN134" i="13"/>
  <c r="N133" i="13"/>
  <c r="BJ169" i="13"/>
  <c r="BC134" i="13" l="1"/>
  <c r="AV134" i="13"/>
  <c r="AY134" i="13" s="1"/>
  <c r="AI134" i="13"/>
  <c r="AR134" i="13" s="1"/>
  <c r="CA133" i="13"/>
  <c r="CD133" i="13" s="1"/>
  <c r="M134" i="13"/>
  <c r="S134" i="13"/>
  <c r="AB135" i="13" s="1"/>
  <c r="N345" i="7"/>
  <c r="J345" i="7"/>
  <c r="I345" i="7"/>
  <c r="P345" i="7"/>
  <c r="H345" i="7"/>
  <c r="G345" i="7"/>
  <c r="R345" i="7"/>
  <c r="O345" i="7"/>
  <c r="K345" i="7"/>
  <c r="Q345" i="7"/>
  <c r="BP134" i="13"/>
  <c r="I134" i="13"/>
  <c r="BM134" i="13"/>
  <c r="BK170" i="13"/>
  <c r="BI170" i="13"/>
  <c r="BW134" i="13" l="1"/>
  <c r="BZ134" i="13"/>
  <c r="BB134" i="13"/>
  <c r="AU134" i="13"/>
  <c r="AX134" i="13" s="1"/>
  <c r="CE133" i="13"/>
  <c r="BO134" i="13"/>
  <c r="H134" i="13"/>
  <c r="BL134" i="13"/>
  <c r="P134" i="13"/>
  <c r="L134" i="13"/>
  <c r="R134" i="13"/>
  <c r="AA135" i="13" s="1"/>
  <c r="S345" i="7"/>
  <c r="K245" i="12" s="1"/>
  <c r="L245" i="12" s="1"/>
  <c r="M245" i="12" s="1"/>
  <c r="L345" i="7"/>
  <c r="G245" i="12" s="1"/>
  <c r="BV134" i="13" l="1"/>
  <c r="BY134" i="13"/>
  <c r="H245" i="12"/>
  <c r="I245" i="12" s="1"/>
  <c r="BA134" i="13"/>
  <c r="BD134" i="13" s="1"/>
  <c r="AK135" i="13"/>
  <c r="AT135" i="13" s="1"/>
  <c r="CC134" i="13"/>
  <c r="Q134" i="13"/>
  <c r="Z135" i="13" s="1"/>
  <c r="F345" i="7" s="1"/>
  <c r="K134" i="13"/>
  <c r="BR134" i="13"/>
  <c r="BS135" i="13" s="1"/>
  <c r="N246" i="12"/>
  <c r="O134" i="13"/>
  <c r="BJ170" i="13"/>
  <c r="BU134" i="13" l="1"/>
  <c r="BX134" i="13"/>
  <c r="J246" i="12"/>
  <c r="AW135" i="13"/>
  <c r="AZ135" i="13" s="1"/>
  <c r="AJ135" i="13"/>
  <c r="AS135" i="13" s="1"/>
  <c r="CB134" i="13"/>
  <c r="BH135" i="13"/>
  <c r="N134" i="13"/>
  <c r="BQ135" i="13"/>
  <c r="J135" i="13"/>
  <c r="BN135" i="13"/>
  <c r="BI171" i="13"/>
  <c r="BK171" i="13"/>
  <c r="BC135" i="13" l="1"/>
  <c r="AV135" i="13"/>
  <c r="AY135" i="13" s="1"/>
  <c r="AI135" i="13"/>
  <c r="AR135" i="13" s="1"/>
  <c r="CA134" i="13"/>
  <c r="CD134" i="13" s="1"/>
  <c r="BP135" i="13"/>
  <c r="I135" i="13"/>
  <c r="BM135" i="13"/>
  <c r="K346" i="7"/>
  <c r="J346" i="7"/>
  <c r="P346" i="7"/>
  <c r="H346" i="7"/>
  <c r="I346" i="7"/>
  <c r="N346" i="7"/>
  <c r="R346" i="7"/>
  <c r="G346" i="7"/>
  <c r="O346" i="7"/>
  <c r="Q346" i="7"/>
  <c r="S135" i="13"/>
  <c r="AB136" i="13" s="1"/>
  <c r="M135" i="13"/>
  <c r="BW135" i="13" l="1"/>
  <c r="BZ135" i="13"/>
  <c r="BB135" i="13"/>
  <c r="AU135" i="13"/>
  <c r="AX135" i="13" s="1"/>
  <c r="CE134" i="13"/>
  <c r="L346" i="7"/>
  <c r="G246" i="12" s="1"/>
  <c r="P135" i="13"/>
  <c r="BO135" i="13"/>
  <c r="H135" i="13"/>
  <c r="BL135" i="13"/>
  <c r="R135" i="13"/>
  <c r="AA136" i="13" s="1"/>
  <c r="L135" i="13"/>
  <c r="S346" i="7"/>
  <c r="K246" i="12" s="1"/>
  <c r="L246" i="12" s="1"/>
  <c r="M246" i="12" s="1"/>
  <c r="BI172" i="13"/>
  <c r="BJ171" i="13"/>
  <c r="BV135" i="13" l="1"/>
  <c r="BY135" i="13"/>
  <c r="BA135" i="13"/>
  <c r="BD135" i="13" s="1"/>
  <c r="H246" i="12"/>
  <c r="I246" i="12" s="1"/>
  <c r="AK136" i="13"/>
  <c r="AT136" i="13" s="1"/>
  <c r="CC135" i="13"/>
  <c r="N247" i="12"/>
  <c r="K135" i="13"/>
  <c r="Q135" i="13"/>
  <c r="Z136" i="13" s="1"/>
  <c r="F346" i="7" s="1"/>
  <c r="BR135" i="13"/>
  <c r="BS136" i="13" s="1"/>
  <c r="O135" i="13"/>
  <c r="BK172" i="13"/>
  <c r="BU135" i="13" l="1"/>
  <c r="BX135" i="13"/>
  <c r="J247" i="12"/>
  <c r="AW136" i="13"/>
  <c r="AZ136" i="13" s="1"/>
  <c r="AJ136" i="13"/>
  <c r="AS136" i="13" s="1"/>
  <c r="CB135" i="13"/>
  <c r="BH136" i="13"/>
  <c r="BQ136" i="13"/>
  <c r="J136" i="13"/>
  <c r="BN136" i="13"/>
  <c r="N135" i="13"/>
  <c r="BJ172" i="13"/>
  <c r="BC136" i="13" l="1"/>
  <c r="AV136" i="13"/>
  <c r="AY136" i="13" s="1"/>
  <c r="AI136" i="13"/>
  <c r="AR136" i="13" s="1"/>
  <c r="CA135" i="13"/>
  <c r="CD135" i="13" s="1"/>
  <c r="BP136" i="13"/>
  <c r="I136" i="13"/>
  <c r="BM136" i="13"/>
  <c r="M136" i="13"/>
  <c r="S136" i="13"/>
  <c r="AB137" i="13" s="1"/>
  <c r="O347" i="7"/>
  <c r="J347" i="7"/>
  <c r="P347" i="7"/>
  <c r="H347" i="7"/>
  <c r="I347" i="7"/>
  <c r="Q347" i="7"/>
  <c r="G347" i="7"/>
  <c r="R347" i="7"/>
  <c r="N347" i="7"/>
  <c r="K347" i="7"/>
  <c r="BW136" i="13" l="1"/>
  <c r="BZ136" i="13"/>
  <c r="BB136" i="13"/>
  <c r="AU136" i="13"/>
  <c r="AX136" i="13" s="1"/>
  <c r="CE135" i="13"/>
  <c r="L347" i="7"/>
  <c r="G247" i="12" s="1"/>
  <c r="S347" i="7"/>
  <c r="K247" i="12" s="1"/>
  <c r="L247" i="12" s="1"/>
  <c r="M247" i="12" s="1"/>
  <c r="P136" i="13"/>
  <c r="L136" i="13"/>
  <c r="R136" i="13"/>
  <c r="AA137" i="13" s="1"/>
  <c r="BO136" i="13"/>
  <c r="H136" i="13"/>
  <c r="BL136" i="13"/>
  <c r="BI173" i="13"/>
  <c r="BK173" i="13"/>
  <c r="BJ173" i="13"/>
  <c r="BV136" i="13" l="1"/>
  <c r="BY136" i="13"/>
  <c r="BA136" i="13"/>
  <c r="BD136" i="13" s="1"/>
  <c r="H247" i="12"/>
  <c r="I247" i="12" s="1"/>
  <c r="AK137" i="13"/>
  <c r="AT137" i="13" s="1"/>
  <c r="CC136" i="13"/>
  <c r="K136" i="13"/>
  <c r="Q136" i="13"/>
  <c r="Z137" i="13" s="1"/>
  <c r="F347" i="7" s="1"/>
  <c r="BR136" i="13"/>
  <c r="BS137" i="13" s="1"/>
  <c r="N248" i="12"/>
  <c r="O136" i="13"/>
  <c r="BU136" i="13" l="1"/>
  <c r="BX136" i="13"/>
  <c r="J248" i="12"/>
  <c r="AW137" i="13"/>
  <c r="AZ137" i="13" s="1"/>
  <c r="AJ137" i="13"/>
  <c r="AS137" i="13" s="1"/>
  <c r="CB136" i="13"/>
  <c r="J137" i="13"/>
  <c r="BQ137" i="13"/>
  <c r="BN137" i="13"/>
  <c r="N136" i="13"/>
  <c r="BH137" i="13"/>
  <c r="BC137" i="13" l="1"/>
  <c r="AV137" i="13"/>
  <c r="AY137" i="13" s="1"/>
  <c r="AI137" i="13"/>
  <c r="AR137" i="13" s="1"/>
  <c r="CA136" i="13"/>
  <c r="CD136" i="13" s="1"/>
  <c r="CE136" i="13" s="1"/>
  <c r="P348" i="7"/>
  <c r="N348" i="7"/>
  <c r="K348" i="7"/>
  <c r="Q348" i="7"/>
  <c r="I348" i="7"/>
  <c r="H348" i="7"/>
  <c r="G348" i="7"/>
  <c r="R348" i="7"/>
  <c r="J348" i="7"/>
  <c r="O348" i="7"/>
  <c r="M137" i="13"/>
  <c r="S137" i="13"/>
  <c r="AB138" i="13" s="1"/>
  <c r="BP137" i="13"/>
  <c r="I137" i="13"/>
  <c r="BM137" i="13"/>
  <c r="BI174" i="13"/>
  <c r="BK174" i="13"/>
  <c r="BJ174" i="13"/>
  <c r="BW137" i="13" l="1"/>
  <c r="BZ137" i="13"/>
  <c r="BB137" i="13"/>
  <c r="AU137" i="13"/>
  <c r="AX137" i="13" s="1"/>
  <c r="BO137" i="13"/>
  <c r="H137" i="13"/>
  <c r="BL137" i="13"/>
  <c r="R137" i="13"/>
  <c r="AA138" i="13" s="1"/>
  <c r="L137" i="13"/>
  <c r="S348" i="7"/>
  <c r="K248" i="12" s="1"/>
  <c r="L248" i="12" s="1"/>
  <c r="M248" i="12" s="1"/>
  <c r="P137" i="13"/>
  <c r="L348" i="7"/>
  <c r="G248" i="12" s="1"/>
  <c r="BV137" i="13" l="1"/>
  <c r="BY137" i="13"/>
  <c r="H248" i="12"/>
  <c r="I248" i="12" s="1"/>
  <c r="BA137" i="13"/>
  <c r="BD137" i="13" s="1"/>
  <c r="AK138" i="13"/>
  <c r="AT138" i="13" s="1"/>
  <c r="CC137" i="13"/>
  <c r="O137" i="13"/>
  <c r="K137" i="13"/>
  <c r="BR137" i="13"/>
  <c r="BS138" i="13" s="1"/>
  <c r="Q137" i="13"/>
  <c r="Z138" i="13" s="1"/>
  <c r="F348" i="7" s="1"/>
  <c r="N249" i="12"/>
  <c r="BI175" i="13"/>
  <c r="BU137" i="13" l="1"/>
  <c r="BX137" i="13"/>
  <c r="J249" i="12"/>
  <c r="AW138" i="13"/>
  <c r="AZ138" i="13" s="1"/>
  <c r="AJ138" i="13"/>
  <c r="AS138" i="13" s="1"/>
  <c r="CB137" i="13"/>
  <c r="N137" i="13"/>
  <c r="BH138" i="13"/>
  <c r="BQ138" i="13"/>
  <c r="J138" i="13"/>
  <c r="BN138" i="13"/>
  <c r="BK175" i="13"/>
  <c r="BC138" i="13" l="1"/>
  <c r="AV138" i="13"/>
  <c r="AY138" i="13" s="1"/>
  <c r="AI138" i="13"/>
  <c r="AR138" i="13" s="1"/>
  <c r="CA137" i="13"/>
  <c r="CD137" i="13" s="1"/>
  <c r="CE137" i="13" s="1"/>
  <c r="M138" i="13"/>
  <c r="S138" i="13"/>
  <c r="AB139" i="13" s="1"/>
  <c r="BP138" i="13"/>
  <c r="I138" i="13"/>
  <c r="BM138" i="13"/>
  <c r="N349" i="7"/>
  <c r="O349" i="7"/>
  <c r="Q349" i="7"/>
  <c r="J349" i="7"/>
  <c r="R349" i="7"/>
  <c r="H349" i="7"/>
  <c r="G349" i="7"/>
  <c r="P349" i="7"/>
  <c r="I349" i="7"/>
  <c r="K349" i="7"/>
  <c r="BJ175" i="13"/>
  <c r="BI176" i="13"/>
  <c r="BW138" i="13" l="1"/>
  <c r="BZ138" i="13"/>
  <c r="BB138" i="13"/>
  <c r="AU138" i="13"/>
  <c r="AX138" i="13" s="1"/>
  <c r="BO138" i="13"/>
  <c r="H138" i="13"/>
  <c r="BL138" i="13"/>
  <c r="L138" i="13"/>
  <c r="R138" i="13"/>
  <c r="AA139" i="13" s="1"/>
  <c r="S349" i="7"/>
  <c r="K249" i="12" s="1"/>
  <c r="L249" i="12" s="1"/>
  <c r="M249" i="12" s="1"/>
  <c r="L349" i="7"/>
  <c r="G249" i="12" s="1"/>
  <c r="P138" i="13"/>
  <c r="BK176" i="13"/>
  <c r="BV138" i="13" l="1"/>
  <c r="BY138" i="13"/>
  <c r="BA138" i="13"/>
  <c r="BD138" i="13" s="1"/>
  <c r="H249" i="12"/>
  <c r="I249" i="12" s="1"/>
  <c r="AK139" i="13"/>
  <c r="AT139" i="13" s="1"/>
  <c r="CC138" i="13"/>
  <c r="O138" i="13"/>
  <c r="BR138" i="13"/>
  <c r="BS139" i="13" s="1"/>
  <c r="K138" i="13"/>
  <c r="Q138" i="13"/>
  <c r="Z139" i="13" s="1"/>
  <c r="F349" i="7" s="1"/>
  <c r="N250" i="12"/>
  <c r="BU138" i="13" l="1"/>
  <c r="BX138" i="13"/>
  <c r="J250" i="12"/>
  <c r="AW139" i="13"/>
  <c r="AZ139" i="13" s="1"/>
  <c r="AJ139" i="13"/>
  <c r="AS139" i="13" s="1"/>
  <c r="CB138" i="13"/>
  <c r="BH139" i="13"/>
  <c r="N138" i="13"/>
  <c r="BQ139" i="13"/>
  <c r="J139" i="13"/>
  <c r="BN139" i="13"/>
  <c r="BJ176" i="13"/>
  <c r="BC139" i="13" l="1"/>
  <c r="AV139" i="13"/>
  <c r="AY139" i="13" s="1"/>
  <c r="AI139" i="13"/>
  <c r="AR139" i="13" s="1"/>
  <c r="CA138" i="13"/>
  <c r="CD138" i="13" s="1"/>
  <c r="K350" i="7"/>
  <c r="N350" i="7"/>
  <c r="Q350" i="7"/>
  <c r="P350" i="7"/>
  <c r="G350" i="7"/>
  <c r="J350" i="7"/>
  <c r="H350" i="7"/>
  <c r="R350" i="7"/>
  <c r="I350" i="7"/>
  <c r="O350" i="7"/>
  <c r="BP139" i="13"/>
  <c r="I139" i="13"/>
  <c r="BM139" i="13"/>
  <c r="M139" i="13"/>
  <c r="S139" i="13"/>
  <c r="AB140" i="13" s="1"/>
  <c r="BW139" i="13" l="1"/>
  <c r="BZ139" i="13"/>
  <c r="BB139" i="13"/>
  <c r="AU139" i="13"/>
  <c r="AX139" i="13" s="1"/>
  <c r="CE138" i="13"/>
  <c r="S350" i="7"/>
  <c r="K250" i="12" s="1"/>
  <c r="L250" i="12" s="1"/>
  <c r="M250" i="12" s="1"/>
  <c r="P139" i="13"/>
  <c r="H139" i="13"/>
  <c r="BO139" i="13"/>
  <c r="BL139" i="13"/>
  <c r="L139" i="13"/>
  <c r="R139" i="13"/>
  <c r="AA140" i="13" s="1"/>
  <c r="L350" i="7"/>
  <c r="G250" i="12" s="1"/>
  <c r="BK177" i="13"/>
  <c r="BI177" i="13"/>
  <c r="BV139" i="13" l="1"/>
  <c r="BY139" i="13"/>
  <c r="BA139" i="13"/>
  <c r="BD139" i="13" s="1"/>
  <c r="H250" i="12"/>
  <c r="I250" i="12" s="1"/>
  <c r="AK140" i="13"/>
  <c r="AT140" i="13" s="1"/>
  <c r="CC139" i="13"/>
  <c r="O139" i="13"/>
  <c r="N251" i="12"/>
  <c r="Q139" i="13"/>
  <c r="Z140" i="13" s="1"/>
  <c r="F350" i="7" s="1"/>
  <c r="BR139" i="13"/>
  <c r="BS140" i="13" s="1"/>
  <c r="K139" i="13"/>
  <c r="BJ177" i="13"/>
  <c r="BU139" i="13" l="1"/>
  <c r="BX139" i="13"/>
  <c r="J251" i="12"/>
  <c r="AW140" i="13"/>
  <c r="AZ140" i="13" s="1"/>
  <c r="AJ140" i="13"/>
  <c r="AS140" i="13" s="1"/>
  <c r="CB139" i="13"/>
  <c r="N139" i="13"/>
  <c r="J140" i="13"/>
  <c r="BQ140" i="13"/>
  <c r="BN140" i="13"/>
  <c r="BH140" i="13"/>
  <c r="BI178" i="13"/>
  <c r="BC140" i="13" l="1"/>
  <c r="AV140" i="13"/>
  <c r="AY140" i="13" s="1"/>
  <c r="AI140" i="13"/>
  <c r="AR140" i="13" s="1"/>
  <c r="CA139" i="13"/>
  <c r="CD139" i="13" s="1"/>
  <c r="BP140" i="13"/>
  <c r="I140" i="13"/>
  <c r="BM140" i="13"/>
  <c r="M140" i="13"/>
  <c r="S140" i="13"/>
  <c r="AB141" i="13" s="1"/>
  <c r="O351" i="7"/>
  <c r="G351" i="7"/>
  <c r="I351" i="7"/>
  <c r="K351" i="7"/>
  <c r="R351" i="7"/>
  <c r="Q351" i="7"/>
  <c r="J351" i="7"/>
  <c r="H351" i="7"/>
  <c r="N351" i="7"/>
  <c r="P351" i="7"/>
  <c r="BK178" i="13"/>
  <c r="BW140" i="13" l="1"/>
  <c r="BZ140" i="13"/>
  <c r="BB140" i="13"/>
  <c r="AU140" i="13"/>
  <c r="AX140" i="13" s="1"/>
  <c r="CE139" i="13"/>
  <c r="L140" i="13"/>
  <c r="R140" i="13"/>
  <c r="AA141" i="13" s="1"/>
  <c r="L351" i="7"/>
  <c r="G251" i="12" s="1"/>
  <c r="P140" i="13"/>
  <c r="S351" i="7"/>
  <c r="K251" i="12" s="1"/>
  <c r="L251" i="12" s="1"/>
  <c r="M251" i="12" s="1"/>
  <c r="BO140" i="13"/>
  <c r="BL140" i="13"/>
  <c r="H140" i="13"/>
  <c r="BJ178" i="13"/>
  <c r="BI179" i="13"/>
  <c r="BV140" i="13" l="1"/>
  <c r="BY140" i="13"/>
  <c r="BA140" i="13"/>
  <c r="BD140" i="13" s="1"/>
  <c r="H251" i="12"/>
  <c r="I251" i="12" s="1"/>
  <c r="AK141" i="13"/>
  <c r="AT141" i="13" s="1"/>
  <c r="CC140" i="13"/>
  <c r="K140" i="13"/>
  <c r="Q140" i="13"/>
  <c r="Z141" i="13" s="1"/>
  <c r="F351" i="7" s="1"/>
  <c r="BR140" i="13"/>
  <c r="BS141" i="13" s="1"/>
  <c r="N252" i="12"/>
  <c r="O140" i="13"/>
  <c r="BJ179" i="13"/>
  <c r="BU140" i="13" l="1"/>
  <c r="BX140" i="13"/>
  <c r="J252" i="12"/>
  <c r="AW141" i="13"/>
  <c r="AZ141" i="13" s="1"/>
  <c r="AJ141" i="13"/>
  <c r="AS141" i="13" s="1"/>
  <c r="CB140" i="13"/>
  <c r="BQ141" i="13"/>
  <c r="J141" i="13"/>
  <c r="BN141" i="13"/>
  <c r="N140" i="13"/>
  <c r="BH141" i="13"/>
  <c r="BK179" i="13"/>
  <c r="BC141" i="13" l="1"/>
  <c r="AV141" i="13"/>
  <c r="AY141" i="13" s="1"/>
  <c r="AI141" i="13"/>
  <c r="AR141" i="13" s="1"/>
  <c r="CA140" i="13"/>
  <c r="CD140" i="13" s="1"/>
  <c r="CE140" i="13" s="1"/>
  <c r="S141" i="13"/>
  <c r="AB142" i="13" s="1"/>
  <c r="M141" i="13"/>
  <c r="BP141" i="13"/>
  <c r="I141" i="13"/>
  <c r="BM141" i="13"/>
  <c r="P352" i="7"/>
  <c r="H352" i="7"/>
  <c r="N352" i="7"/>
  <c r="O352" i="7"/>
  <c r="K352" i="7"/>
  <c r="J352" i="7"/>
  <c r="G352" i="7"/>
  <c r="R352" i="7"/>
  <c r="I352" i="7"/>
  <c r="Q352" i="7"/>
  <c r="BW141" i="13" l="1"/>
  <c r="BZ141" i="13"/>
  <c r="BB141" i="13"/>
  <c r="AU141" i="13"/>
  <c r="AX141" i="13" s="1"/>
  <c r="L352" i="7"/>
  <c r="G252" i="12" s="1"/>
  <c r="R141" i="13"/>
  <c r="AA142" i="13" s="1"/>
  <c r="L141" i="13"/>
  <c r="S352" i="7"/>
  <c r="K252" i="12" s="1"/>
  <c r="L252" i="12" s="1"/>
  <c r="M252" i="12" s="1"/>
  <c r="BO141" i="13"/>
  <c r="H141" i="13"/>
  <c r="BL141" i="13"/>
  <c r="P141" i="13"/>
  <c r="BI180" i="13"/>
  <c r="BK180" i="13"/>
  <c r="BJ180" i="13"/>
  <c r="BV141" i="13" l="1"/>
  <c r="BY141" i="13"/>
  <c r="BA141" i="13"/>
  <c r="BD141" i="13" s="1"/>
  <c r="H252" i="12"/>
  <c r="I252" i="12" s="1"/>
  <c r="AK142" i="13"/>
  <c r="AT142" i="13" s="1"/>
  <c r="CC141" i="13"/>
  <c r="O141" i="13"/>
  <c r="Q141" i="13"/>
  <c r="Z142" i="13" s="1"/>
  <c r="F352" i="7" s="1"/>
  <c r="K141" i="13"/>
  <c r="BR141" i="13"/>
  <c r="BS142" i="13" s="1"/>
  <c r="N253" i="12"/>
  <c r="BU141" i="13" l="1"/>
  <c r="BX141" i="13"/>
  <c r="J253" i="12"/>
  <c r="AW142" i="13"/>
  <c r="AZ142" i="13" s="1"/>
  <c r="AJ142" i="13"/>
  <c r="AS142" i="13" s="1"/>
  <c r="CB141" i="13"/>
  <c r="BQ142" i="13"/>
  <c r="J142" i="13"/>
  <c r="BN142" i="13"/>
  <c r="BH142" i="13"/>
  <c r="N141" i="13"/>
  <c r="BC142" i="13" l="1"/>
  <c r="AV142" i="13"/>
  <c r="AY142" i="13" s="1"/>
  <c r="AI142" i="13"/>
  <c r="AR142" i="13" s="1"/>
  <c r="CA141" i="13"/>
  <c r="CD141" i="13" s="1"/>
  <c r="CE141" i="13" s="1"/>
  <c r="P353" i="7"/>
  <c r="H353" i="7"/>
  <c r="Q353" i="7"/>
  <c r="R353" i="7"/>
  <c r="O353" i="7"/>
  <c r="J353" i="7"/>
  <c r="G353" i="7"/>
  <c r="K353" i="7"/>
  <c r="I353" i="7"/>
  <c r="N353" i="7"/>
  <c r="M142" i="13"/>
  <c r="S142" i="13"/>
  <c r="AB143" i="13" s="1"/>
  <c r="I142" i="13"/>
  <c r="BP142" i="13"/>
  <c r="BM142" i="13"/>
  <c r="BJ181" i="13"/>
  <c r="BK181" i="13"/>
  <c r="BI181" i="13"/>
  <c r="BW142" i="13" l="1"/>
  <c r="BZ142" i="13"/>
  <c r="BB142" i="13"/>
  <c r="AU142" i="13"/>
  <c r="AX142" i="13" s="1"/>
  <c r="BO142" i="13"/>
  <c r="H142" i="13"/>
  <c r="BL142" i="13"/>
  <c r="P142" i="13"/>
  <c r="S353" i="7"/>
  <c r="K253" i="12" s="1"/>
  <c r="L253" i="12" s="1"/>
  <c r="M253" i="12" s="1"/>
  <c r="L142" i="13"/>
  <c r="R142" i="13"/>
  <c r="AA143" i="13" s="1"/>
  <c r="L353" i="7"/>
  <c r="G253" i="12" s="1"/>
  <c r="BI182" i="13"/>
  <c r="BV142" i="13" l="1"/>
  <c r="BY142" i="13"/>
  <c r="H253" i="12"/>
  <c r="I253" i="12" s="1"/>
  <c r="BA142" i="13"/>
  <c r="BD142" i="13" s="1"/>
  <c r="AK143" i="13"/>
  <c r="AT143" i="13" s="1"/>
  <c r="CC142" i="13"/>
  <c r="O142" i="13"/>
  <c r="K142" i="13"/>
  <c r="Q142" i="13"/>
  <c r="Z143" i="13" s="1"/>
  <c r="F353" i="7" s="1"/>
  <c r="BR142" i="13"/>
  <c r="BS143" i="13" s="1"/>
  <c r="N254" i="12"/>
  <c r="BJ182" i="13"/>
  <c r="BK182" i="13"/>
  <c r="BU142" i="13" l="1"/>
  <c r="BX142" i="13"/>
  <c r="J254" i="12"/>
  <c r="AW143" i="13"/>
  <c r="AZ143" i="13" s="1"/>
  <c r="AJ143" i="13"/>
  <c r="AS143" i="13" s="1"/>
  <c r="CB142" i="13"/>
  <c r="BH143" i="13"/>
  <c r="BQ143" i="13"/>
  <c r="J143" i="13"/>
  <c r="BN143" i="13"/>
  <c r="N142" i="13"/>
  <c r="BI183" i="13"/>
  <c r="BJ183" i="13"/>
  <c r="BC143" i="13" l="1"/>
  <c r="AV143" i="13"/>
  <c r="AY143" i="13" s="1"/>
  <c r="AI143" i="13"/>
  <c r="AR143" i="13" s="1"/>
  <c r="CA142" i="13"/>
  <c r="CD142" i="13" s="1"/>
  <c r="BP143" i="13"/>
  <c r="I143" i="13"/>
  <c r="BM143" i="13"/>
  <c r="S143" i="13"/>
  <c r="AB144" i="13" s="1"/>
  <c r="M143" i="13"/>
  <c r="K354" i="7"/>
  <c r="P354" i="7"/>
  <c r="H354" i="7"/>
  <c r="O354" i="7"/>
  <c r="R354" i="7"/>
  <c r="N354" i="7"/>
  <c r="G354" i="7"/>
  <c r="J354" i="7"/>
  <c r="Q354" i="7"/>
  <c r="I354" i="7"/>
  <c r="BW143" i="13" l="1"/>
  <c r="BZ143" i="13"/>
  <c r="BB143" i="13"/>
  <c r="AU143" i="13"/>
  <c r="AX143" i="13" s="1"/>
  <c r="CE142" i="13"/>
  <c r="S354" i="7"/>
  <c r="K254" i="12" s="1"/>
  <c r="L254" i="12" s="1"/>
  <c r="M254" i="12" s="1"/>
  <c r="H143" i="13"/>
  <c r="BO143" i="13"/>
  <c r="BL143" i="13"/>
  <c r="R143" i="13"/>
  <c r="AA144" i="13" s="1"/>
  <c r="L143" i="13"/>
  <c r="L354" i="7"/>
  <c r="G254" i="12" s="1"/>
  <c r="P143" i="13"/>
  <c r="BK183" i="13"/>
  <c r="BV143" i="13" l="1"/>
  <c r="BY143" i="13"/>
  <c r="BA143" i="13"/>
  <c r="BD143" i="13" s="1"/>
  <c r="H254" i="12"/>
  <c r="I254" i="12" s="1"/>
  <c r="AK144" i="13"/>
  <c r="AT144" i="13" s="1"/>
  <c r="CC143" i="13"/>
  <c r="K143" i="13"/>
  <c r="BR143" i="13"/>
  <c r="BS144" i="13" s="1"/>
  <c r="Q143" i="13"/>
  <c r="Z144" i="13" s="1"/>
  <c r="F354" i="7" s="1"/>
  <c r="N255" i="12"/>
  <c r="O143" i="13"/>
  <c r="BJ184" i="13"/>
  <c r="BU143" i="13" l="1"/>
  <c r="BX143" i="13"/>
  <c r="J255" i="12"/>
  <c r="AW144" i="13"/>
  <c r="AZ144" i="13" s="1"/>
  <c r="AJ144" i="13"/>
  <c r="AS144" i="13" s="1"/>
  <c r="CB143" i="13"/>
  <c r="BH144" i="13"/>
  <c r="BQ144" i="13"/>
  <c r="J144" i="13"/>
  <c r="BN144" i="13"/>
  <c r="N143" i="13"/>
  <c r="BI184" i="13"/>
  <c r="BC144" i="13" l="1"/>
  <c r="AV144" i="13"/>
  <c r="AY144" i="13" s="1"/>
  <c r="AI144" i="13"/>
  <c r="AR144" i="13" s="1"/>
  <c r="CA143" i="13"/>
  <c r="CD143" i="13" s="1"/>
  <c r="BP144" i="13"/>
  <c r="I144" i="13"/>
  <c r="BM144" i="13"/>
  <c r="M144" i="13"/>
  <c r="S144" i="13"/>
  <c r="AB145" i="13" s="1"/>
  <c r="O355" i="7"/>
  <c r="R355" i="7"/>
  <c r="I355" i="7"/>
  <c r="Q355" i="7"/>
  <c r="J355" i="7"/>
  <c r="K355" i="7"/>
  <c r="P355" i="7"/>
  <c r="N355" i="7"/>
  <c r="G355" i="7"/>
  <c r="H355" i="7"/>
  <c r="BK184" i="13"/>
  <c r="BW144" i="13" l="1"/>
  <c r="BZ144" i="13"/>
  <c r="BB144" i="13"/>
  <c r="AU144" i="13"/>
  <c r="AX144" i="13" s="1"/>
  <c r="CE143" i="13"/>
  <c r="P144" i="13"/>
  <c r="S355" i="7"/>
  <c r="K255" i="12" s="1"/>
  <c r="L255" i="12" s="1"/>
  <c r="M255" i="12" s="1"/>
  <c r="L355" i="7"/>
  <c r="G255" i="12" s="1"/>
  <c r="BO144" i="13"/>
  <c r="H144" i="13"/>
  <c r="BL144" i="13"/>
  <c r="R144" i="13"/>
  <c r="AA145" i="13" s="1"/>
  <c r="L144" i="13"/>
  <c r="BK185" i="13"/>
  <c r="BV144" i="13" l="1"/>
  <c r="BY144" i="13"/>
  <c r="BA144" i="13"/>
  <c r="BD144" i="13" s="1"/>
  <c r="H255" i="12"/>
  <c r="I255" i="12" s="1"/>
  <c r="AK145" i="13"/>
  <c r="AT145" i="13" s="1"/>
  <c r="CC144" i="13"/>
  <c r="O144" i="13"/>
  <c r="K144" i="13"/>
  <c r="BR144" i="13"/>
  <c r="BS145" i="13" s="1"/>
  <c r="Q144" i="13"/>
  <c r="Z145" i="13" s="1"/>
  <c r="F355" i="7" s="1"/>
  <c r="N256" i="12"/>
  <c r="BI185" i="13"/>
  <c r="BJ185" i="13"/>
  <c r="BU144" i="13" l="1"/>
  <c r="BX144" i="13"/>
  <c r="J256" i="12"/>
  <c r="AW145" i="13"/>
  <c r="AZ145" i="13" s="1"/>
  <c r="AJ145" i="13"/>
  <c r="AS145" i="13" s="1"/>
  <c r="CB144" i="13"/>
  <c r="J145" i="13"/>
  <c r="BQ145" i="13"/>
  <c r="BN145" i="13"/>
  <c r="N144" i="13"/>
  <c r="BH145" i="13"/>
  <c r="BK186" i="13"/>
  <c r="BC145" i="13" l="1"/>
  <c r="AV145" i="13"/>
  <c r="AY145" i="13" s="1"/>
  <c r="AI145" i="13"/>
  <c r="AR145" i="13" s="1"/>
  <c r="CA144" i="13"/>
  <c r="CD144" i="13" s="1"/>
  <c r="S145" i="13"/>
  <c r="AB146" i="13" s="1"/>
  <c r="M145" i="13"/>
  <c r="BP145" i="13"/>
  <c r="I145" i="13"/>
  <c r="BM145" i="13"/>
  <c r="P356" i="7"/>
  <c r="G356" i="7"/>
  <c r="I356" i="7"/>
  <c r="K356" i="7"/>
  <c r="J356" i="7"/>
  <c r="N356" i="7"/>
  <c r="Q356" i="7"/>
  <c r="H356" i="7"/>
  <c r="O356" i="7"/>
  <c r="R356" i="7"/>
  <c r="BW145" i="13" l="1"/>
  <c r="BZ145" i="13"/>
  <c r="BB145" i="13"/>
  <c r="AU145" i="13"/>
  <c r="AX145" i="13" s="1"/>
  <c r="CE144" i="13"/>
  <c r="S356" i="7"/>
  <c r="K256" i="12" s="1"/>
  <c r="L256" i="12" s="1"/>
  <c r="M256" i="12" s="1"/>
  <c r="L356" i="7"/>
  <c r="G256" i="12" s="1"/>
  <c r="R145" i="13"/>
  <c r="AA146" i="13" s="1"/>
  <c r="L145" i="13"/>
  <c r="P145" i="13"/>
  <c r="BO145" i="13"/>
  <c r="H145" i="13"/>
  <c r="BL145" i="13"/>
  <c r="BJ186" i="13"/>
  <c r="BI186" i="13"/>
  <c r="BV145" i="13" l="1"/>
  <c r="BY145" i="13"/>
  <c r="BA145" i="13"/>
  <c r="BD145" i="13" s="1"/>
  <c r="H256" i="12"/>
  <c r="I256" i="12" s="1"/>
  <c r="AK146" i="13"/>
  <c r="AT146" i="13" s="1"/>
  <c r="CC145" i="13"/>
  <c r="K145" i="13"/>
  <c r="Q145" i="13"/>
  <c r="Z146" i="13" s="1"/>
  <c r="F356" i="7" s="1"/>
  <c r="O145" i="13"/>
  <c r="N257" i="12"/>
  <c r="BR145" i="13"/>
  <c r="BS146" i="13" s="1"/>
  <c r="BK187" i="13"/>
  <c r="BU145" i="13" l="1"/>
  <c r="BX145" i="13"/>
  <c r="J257" i="12"/>
  <c r="AW146" i="13"/>
  <c r="AZ146" i="13" s="1"/>
  <c r="AJ146" i="13"/>
  <c r="AS146" i="13" s="1"/>
  <c r="CB145" i="13"/>
  <c r="BQ146" i="13"/>
  <c r="J146" i="13"/>
  <c r="BN146" i="13"/>
  <c r="N145" i="13"/>
  <c r="BH146" i="13"/>
  <c r="BI187" i="13"/>
  <c r="BJ187" i="13"/>
  <c r="BC146" i="13" l="1"/>
  <c r="AV146" i="13"/>
  <c r="AY146" i="13" s="1"/>
  <c r="AI146" i="13"/>
  <c r="AR146" i="13" s="1"/>
  <c r="CA145" i="13"/>
  <c r="CD145" i="13" s="1"/>
  <c r="CE145" i="13" s="1"/>
  <c r="I146" i="13"/>
  <c r="BP146" i="13"/>
  <c r="BM146" i="13"/>
  <c r="S146" i="13"/>
  <c r="AB147" i="13" s="1"/>
  <c r="M146" i="13"/>
  <c r="G357" i="7"/>
  <c r="R357" i="7"/>
  <c r="H357" i="7"/>
  <c r="I357" i="7"/>
  <c r="O357" i="7"/>
  <c r="K357" i="7"/>
  <c r="P357" i="7"/>
  <c r="N357" i="7"/>
  <c r="J357" i="7"/>
  <c r="Q357" i="7"/>
  <c r="BK188" i="13"/>
  <c r="BW146" i="13" l="1"/>
  <c r="BZ146" i="13"/>
  <c r="BB146" i="13"/>
  <c r="AU146" i="13"/>
  <c r="AX146" i="13" s="1"/>
  <c r="L146" i="13"/>
  <c r="R146" i="13"/>
  <c r="AA147" i="13" s="1"/>
  <c r="S357" i="7"/>
  <c r="K257" i="12" s="1"/>
  <c r="L257" i="12" s="1"/>
  <c r="M257" i="12" s="1"/>
  <c r="P146" i="13"/>
  <c r="BO146" i="13"/>
  <c r="H146" i="13"/>
  <c r="BL146" i="13"/>
  <c r="L357" i="7"/>
  <c r="G257" i="12" s="1"/>
  <c r="BI188" i="13"/>
  <c r="BV146" i="13" l="1"/>
  <c r="BY146" i="13"/>
  <c r="H257" i="12"/>
  <c r="I257" i="12" s="1"/>
  <c r="BA146" i="13"/>
  <c r="BD146" i="13" s="1"/>
  <c r="AK147" i="13"/>
  <c r="AT147" i="13" s="1"/>
  <c r="CC146" i="13"/>
  <c r="N258" i="12"/>
  <c r="K146" i="13"/>
  <c r="BR146" i="13"/>
  <c r="BS147" i="13" s="1"/>
  <c r="Q146" i="13"/>
  <c r="Z147" i="13" s="1"/>
  <c r="F357" i="7" s="1"/>
  <c r="O146" i="13"/>
  <c r="BJ188" i="13"/>
  <c r="BU146" i="13" l="1"/>
  <c r="BX146" i="13"/>
  <c r="J258" i="12"/>
  <c r="AW147" i="13"/>
  <c r="AZ147" i="13" s="1"/>
  <c r="AJ147" i="13"/>
  <c r="AS147" i="13" s="1"/>
  <c r="CB146" i="13"/>
  <c r="BH147" i="13"/>
  <c r="BQ147" i="13"/>
  <c r="J147" i="13"/>
  <c r="BN147" i="13"/>
  <c r="N146" i="13"/>
  <c r="BC147" i="13" l="1"/>
  <c r="AV147" i="13"/>
  <c r="AY147" i="13" s="1"/>
  <c r="AI147" i="13"/>
  <c r="AR147" i="13" s="1"/>
  <c r="CA146" i="13"/>
  <c r="CD146" i="13" s="1"/>
  <c r="BP147" i="13"/>
  <c r="I147" i="13"/>
  <c r="BM147" i="13"/>
  <c r="R358" i="7"/>
  <c r="I358" i="7"/>
  <c r="P358" i="7"/>
  <c r="G358" i="7"/>
  <c r="J358" i="7"/>
  <c r="Q358" i="7"/>
  <c r="K358" i="7"/>
  <c r="O358" i="7"/>
  <c r="N358" i="7"/>
  <c r="H358" i="7"/>
  <c r="S147" i="13"/>
  <c r="AB148" i="13" s="1"/>
  <c r="M147" i="13"/>
  <c r="BJ189" i="13"/>
  <c r="BW147" i="13" l="1"/>
  <c r="BZ147" i="13"/>
  <c r="BB147" i="13"/>
  <c r="AU147" i="13"/>
  <c r="AX147" i="13" s="1"/>
  <c r="CE146" i="13"/>
  <c r="S358" i="7"/>
  <c r="K258" i="12" s="1"/>
  <c r="L258" i="12" s="1"/>
  <c r="M258" i="12" s="1"/>
  <c r="R147" i="13"/>
  <c r="AA148" i="13" s="1"/>
  <c r="L147" i="13"/>
  <c r="P147" i="13"/>
  <c r="BO147" i="13"/>
  <c r="H147" i="13"/>
  <c r="BL147" i="13"/>
  <c r="L358" i="7"/>
  <c r="G258" i="12" s="1"/>
  <c r="BK189" i="13"/>
  <c r="BI189" i="13"/>
  <c r="BV147" i="13" l="1"/>
  <c r="BY147" i="13"/>
  <c r="H258" i="12"/>
  <c r="I258" i="12" s="1"/>
  <c r="BA147" i="13"/>
  <c r="BD147" i="13" s="1"/>
  <c r="AK148" i="13"/>
  <c r="AT148" i="13" s="1"/>
  <c r="CC147" i="13"/>
  <c r="N259" i="12"/>
  <c r="Q147" i="13"/>
  <c r="Z148" i="13" s="1"/>
  <c r="F358" i="7" s="1"/>
  <c r="K147" i="13"/>
  <c r="BR147" i="13"/>
  <c r="BS148" i="13" s="1"/>
  <c r="O147" i="13"/>
  <c r="BK190" i="13"/>
  <c r="BU147" i="13" l="1"/>
  <c r="BX147" i="13"/>
  <c r="J259" i="12"/>
  <c r="AW148" i="13"/>
  <c r="AZ148" i="13" s="1"/>
  <c r="AJ148" i="13"/>
  <c r="AS148" i="13" s="1"/>
  <c r="CB147" i="13"/>
  <c r="BQ148" i="13"/>
  <c r="J148" i="13"/>
  <c r="BN148" i="13"/>
  <c r="N147" i="13"/>
  <c r="BH148" i="13"/>
  <c r="BJ190" i="13"/>
  <c r="BC148" i="13" l="1"/>
  <c r="AV148" i="13"/>
  <c r="AY148" i="13" s="1"/>
  <c r="AI148" i="13"/>
  <c r="AR148" i="13" s="1"/>
  <c r="CA147" i="13"/>
  <c r="CD147" i="13" s="1"/>
  <c r="BP148" i="13"/>
  <c r="I148" i="13"/>
  <c r="BM148" i="13"/>
  <c r="M148" i="13"/>
  <c r="S148" i="13"/>
  <c r="AB149" i="13" s="1"/>
  <c r="Q359" i="7"/>
  <c r="O359" i="7"/>
  <c r="P359" i="7"/>
  <c r="I359" i="7"/>
  <c r="H359" i="7"/>
  <c r="G359" i="7"/>
  <c r="N359" i="7"/>
  <c r="J359" i="7"/>
  <c r="K359" i="7"/>
  <c r="R359" i="7"/>
  <c r="BI190" i="13"/>
  <c r="BW148" i="13" l="1"/>
  <c r="BZ148" i="13"/>
  <c r="BB148" i="13"/>
  <c r="AU148" i="13"/>
  <c r="AX148" i="13" s="1"/>
  <c r="CE147" i="13"/>
  <c r="L359" i="7"/>
  <c r="G259" i="12" s="1"/>
  <c r="BO148" i="13"/>
  <c r="H148" i="13"/>
  <c r="BL148" i="13"/>
  <c r="S359" i="7"/>
  <c r="K259" i="12" s="1"/>
  <c r="L259" i="12" s="1"/>
  <c r="M259" i="12" s="1"/>
  <c r="P148" i="13"/>
  <c r="L148" i="13"/>
  <c r="R148" i="13"/>
  <c r="AA149" i="13" s="1"/>
  <c r="BJ191" i="13"/>
  <c r="BV148" i="13" l="1"/>
  <c r="BY148" i="13"/>
  <c r="BA148" i="13"/>
  <c r="BD148" i="13" s="1"/>
  <c r="H259" i="12"/>
  <c r="I259" i="12" s="1"/>
  <c r="AK149" i="13"/>
  <c r="AT149" i="13" s="1"/>
  <c r="CC148" i="13"/>
  <c r="N260" i="12"/>
  <c r="Q148" i="13"/>
  <c r="Z149" i="13" s="1"/>
  <c r="K148" i="13"/>
  <c r="BR148" i="13"/>
  <c r="BS149" i="13" s="1"/>
  <c r="O148" i="13"/>
  <c r="BK191" i="13"/>
  <c r="BH149" i="13" l="1"/>
  <c r="F359" i="7"/>
  <c r="BU148" i="13"/>
  <c r="BX148" i="13"/>
  <c r="J260" i="12"/>
  <c r="AW149" i="13"/>
  <c r="AZ149" i="13" s="1"/>
  <c r="AJ149" i="13"/>
  <c r="AS149" i="13" s="1"/>
  <c r="CB148" i="13"/>
  <c r="J149" i="13"/>
  <c r="BQ149" i="13"/>
  <c r="BN149" i="13"/>
  <c r="N148" i="13"/>
  <c r="BI191" i="13"/>
  <c r="BC149" i="13" l="1"/>
  <c r="AV149" i="13"/>
  <c r="AY149" i="13" s="1"/>
  <c r="AI149" i="13"/>
  <c r="AR149" i="13" s="1"/>
  <c r="CA148" i="13"/>
  <c r="CD148" i="13" s="1"/>
  <c r="CE148" i="13" s="1"/>
  <c r="BP149" i="13"/>
  <c r="I149" i="13"/>
  <c r="BM149" i="13"/>
  <c r="S149" i="13"/>
  <c r="AB150" i="13" s="1"/>
  <c r="M149" i="13"/>
  <c r="O360" i="7"/>
  <c r="N360" i="7"/>
  <c r="K360" i="7"/>
  <c r="P360" i="7"/>
  <c r="G360" i="7"/>
  <c r="Q360" i="7"/>
  <c r="I360" i="7"/>
  <c r="R360" i="7"/>
  <c r="H360" i="7"/>
  <c r="J360" i="7"/>
  <c r="BJ192" i="13"/>
  <c r="BW149" i="13" l="1"/>
  <c r="BZ149" i="13"/>
  <c r="BB149" i="13"/>
  <c r="AU149" i="13"/>
  <c r="AX149" i="13" s="1"/>
  <c r="L360" i="7"/>
  <c r="G260" i="12" s="1"/>
  <c r="BO149" i="13"/>
  <c r="H149" i="13"/>
  <c r="BL149" i="13"/>
  <c r="S360" i="7"/>
  <c r="K260" i="12" s="1"/>
  <c r="L260" i="12" s="1"/>
  <c r="M260" i="12" s="1"/>
  <c r="P149" i="13"/>
  <c r="L149" i="13"/>
  <c r="R149" i="13"/>
  <c r="AA150" i="13" s="1"/>
  <c r="BK192" i="13"/>
  <c r="BI192" i="13"/>
  <c r="BV149" i="13" l="1"/>
  <c r="BY149" i="13"/>
  <c r="H260" i="12"/>
  <c r="I260" i="12" s="1"/>
  <c r="BA149" i="13"/>
  <c r="BD149" i="13" s="1"/>
  <c r="AK150" i="13"/>
  <c r="AT150" i="13" s="1"/>
  <c r="CC149" i="13"/>
  <c r="O149" i="13"/>
  <c r="N261" i="12"/>
  <c r="Q149" i="13"/>
  <c r="Z150" i="13" s="1"/>
  <c r="F360" i="7" s="1"/>
  <c r="K149" i="13"/>
  <c r="BR149" i="13"/>
  <c r="BS150" i="13" s="1"/>
  <c r="BK193" i="13"/>
  <c r="BU149" i="13" l="1"/>
  <c r="BX149" i="13"/>
  <c r="J261" i="12"/>
  <c r="AW150" i="13"/>
  <c r="AZ150" i="13" s="1"/>
  <c r="AJ150" i="13"/>
  <c r="AS150" i="13" s="1"/>
  <c r="CB149" i="13"/>
  <c r="BQ150" i="13"/>
  <c r="J150" i="13"/>
  <c r="BN150" i="13"/>
  <c r="BH150" i="13"/>
  <c r="N149" i="13"/>
  <c r="BI193" i="13"/>
  <c r="BJ193" i="13"/>
  <c r="BC150" i="13" l="1"/>
  <c r="AV150" i="13"/>
  <c r="AY150" i="13" s="1"/>
  <c r="AI150" i="13"/>
  <c r="AR150" i="13" s="1"/>
  <c r="CA149" i="13"/>
  <c r="CD149" i="13" s="1"/>
  <c r="M150" i="13"/>
  <c r="S150" i="13"/>
  <c r="AB151" i="13" s="1"/>
  <c r="I150" i="13"/>
  <c r="BP150" i="13"/>
  <c r="BM150" i="13"/>
  <c r="R361" i="7"/>
  <c r="K361" i="7"/>
  <c r="Q361" i="7"/>
  <c r="G361" i="7"/>
  <c r="H361" i="7"/>
  <c r="N361" i="7"/>
  <c r="I361" i="7"/>
  <c r="O361" i="7"/>
  <c r="P361" i="7"/>
  <c r="J361" i="7"/>
  <c r="BW150" i="13" l="1"/>
  <c r="BZ150" i="13"/>
  <c r="BB150" i="13"/>
  <c r="AU150" i="13"/>
  <c r="AX150" i="13" s="1"/>
  <c r="CE149" i="13"/>
  <c r="L361" i="7"/>
  <c r="G261" i="12" s="1"/>
  <c r="L150" i="13"/>
  <c r="R150" i="13"/>
  <c r="AA151" i="13" s="1"/>
  <c r="BO150" i="13"/>
  <c r="H150" i="13"/>
  <c r="BL150" i="13"/>
  <c r="S361" i="7"/>
  <c r="K261" i="12" s="1"/>
  <c r="L261" i="12" s="1"/>
  <c r="M261" i="12" s="1"/>
  <c r="P150" i="13"/>
  <c r="BV150" i="13" l="1"/>
  <c r="BY150" i="13"/>
  <c r="BA150" i="13"/>
  <c r="BD150" i="13" s="1"/>
  <c r="H261" i="12"/>
  <c r="I261" i="12" s="1"/>
  <c r="AK151" i="13"/>
  <c r="AT151" i="13" s="1"/>
  <c r="CC150" i="13"/>
  <c r="Q150" i="13"/>
  <c r="Z151" i="13" s="1"/>
  <c r="F361" i="7" s="1"/>
  <c r="K150" i="13"/>
  <c r="BR150" i="13"/>
  <c r="BS151" i="13" s="1"/>
  <c r="O150" i="13"/>
  <c r="N262" i="12"/>
  <c r="BK194" i="13"/>
  <c r="BJ194" i="13"/>
  <c r="BI194" i="13"/>
  <c r="BU150" i="13" l="1"/>
  <c r="BX150" i="13"/>
  <c r="J262" i="12"/>
  <c r="AW151" i="13"/>
  <c r="AZ151" i="13" s="1"/>
  <c r="AJ151" i="13"/>
  <c r="AS151" i="13" s="1"/>
  <c r="CB150" i="13"/>
  <c r="BH151" i="13"/>
  <c r="J151" i="13"/>
  <c r="BQ151" i="13"/>
  <c r="BN151" i="13"/>
  <c r="N150" i="13"/>
  <c r="BC151" i="13" l="1"/>
  <c r="AV151" i="13"/>
  <c r="AY151" i="13" s="1"/>
  <c r="AI151" i="13"/>
  <c r="AR151" i="13" s="1"/>
  <c r="CA150" i="13"/>
  <c r="CD150" i="13" s="1"/>
  <c r="CE150" i="13" s="1"/>
  <c r="P362" i="7"/>
  <c r="Q362" i="7"/>
  <c r="R362" i="7"/>
  <c r="K362" i="7"/>
  <c r="I362" i="7"/>
  <c r="G362" i="7"/>
  <c r="N362" i="7"/>
  <c r="O362" i="7"/>
  <c r="J362" i="7"/>
  <c r="H362" i="7"/>
  <c r="I151" i="13"/>
  <c r="BP151" i="13"/>
  <c r="BM151" i="13"/>
  <c r="S151" i="13"/>
  <c r="AB152" i="13" s="1"/>
  <c r="M151" i="13"/>
  <c r="BK195" i="13"/>
  <c r="BW151" i="13" l="1"/>
  <c r="BZ151" i="13"/>
  <c r="BB151" i="13"/>
  <c r="AU151" i="13"/>
  <c r="AX151" i="13" s="1"/>
  <c r="L151" i="13"/>
  <c r="R151" i="13"/>
  <c r="AA152" i="13" s="1"/>
  <c r="L362" i="7"/>
  <c r="G262" i="12" s="1"/>
  <c r="BO151" i="13"/>
  <c r="H151" i="13"/>
  <c r="BL151" i="13"/>
  <c r="P151" i="13"/>
  <c r="S362" i="7"/>
  <c r="K262" i="12" s="1"/>
  <c r="L262" i="12" s="1"/>
  <c r="M262" i="12" s="1"/>
  <c r="BI195" i="13"/>
  <c r="BJ195" i="13"/>
  <c r="BV151" i="13" l="1"/>
  <c r="BY151" i="13"/>
  <c r="BA151" i="13"/>
  <c r="BD151" i="13" s="1"/>
  <c r="H262" i="12"/>
  <c r="I262" i="12" s="1"/>
  <c r="AK152" i="13"/>
  <c r="AT152" i="13" s="1"/>
  <c r="CC151" i="13"/>
  <c r="K151" i="13"/>
  <c r="BR151" i="13"/>
  <c r="BS152" i="13" s="1"/>
  <c r="Q151" i="13"/>
  <c r="Z152" i="13" s="1"/>
  <c r="F362" i="7" s="1"/>
  <c r="O151" i="13"/>
  <c r="N263" i="12"/>
  <c r="BU151" i="13" l="1"/>
  <c r="BX151" i="13"/>
  <c r="J263" i="12"/>
  <c r="AW152" i="13"/>
  <c r="AZ152" i="13" s="1"/>
  <c r="AJ152" i="13"/>
  <c r="AS152" i="13" s="1"/>
  <c r="CB151" i="13"/>
  <c r="N151" i="13"/>
  <c r="BH152" i="13"/>
  <c r="BQ152" i="13"/>
  <c r="J152" i="13"/>
  <c r="BN152" i="13"/>
  <c r="BK196" i="13"/>
  <c r="BJ196" i="13"/>
  <c r="BC152" i="13" l="1"/>
  <c r="AV152" i="13"/>
  <c r="AY152" i="13" s="1"/>
  <c r="AI152" i="13"/>
  <c r="AR152" i="13" s="1"/>
  <c r="CA151" i="13"/>
  <c r="CD151" i="13" s="1"/>
  <c r="BP152" i="13"/>
  <c r="I152" i="13"/>
  <c r="BM152" i="13"/>
  <c r="M152" i="13"/>
  <c r="S152" i="13"/>
  <c r="AB153" i="13" s="1"/>
  <c r="O363" i="7"/>
  <c r="Q363" i="7"/>
  <c r="H363" i="7"/>
  <c r="I363" i="7"/>
  <c r="J363" i="7"/>
  <c r="K363" i="7"/>
  <c r="N363" i="7"/>
  <c r="R363" i="7"/>
  <c r="P363" i="7"/>
  <c r="G363" i="7"/>
  <c r="BI196" i="13"/>
  <c r="BW152" i="13" l="1"/>
  <c r="BZ152" i="13"/>
  <c r="BB152" i="13"/>
  <c r="AU152" i="13"/>
  <c r="AX152" i="13" s="1"/>
  <c r="CE151" i="13"/>
  <c r="L363" i="7"/>
  <c r="G263" i="12" s="1"/>
  <c r="P152" i="13"/>
  <c r="BO152" i="13"/>
  <c r="H152" i="13"/>
  <c r="BL152" i="13"/>
  <c r="L152" i="13"/>
  <c r="R152" i="13"/>
  <c r="AA153" i="13" s="1"/>
  <c r="S363" i="7"/>
  <c r="K263" i="12" s="1"/>
  <c r="L263" i="12" s="1"/>
  <c r="M263" i="12" s="1"/>
  <c r="BV152" i="13" l="1"/>
  <c r="BY152" i="13"/>
  <c r="BA152" i="13"/>
  <c r="BD152" i="13" s="1"/>
  <c r="H263" i="12"/>
  <c r="I263" i="12" s="1"/>
  <c r="AK153" i="13"/>
  <c r="AT153" i="13" s="1"/>
  <c r="CC152" i="13"/>
  <c r="N264" i="12"/>
  <c r="O152" i="13"/>
  <c r="Q152" i="13"/>
  <c r="Z153" i="13" s="1"/>
  <c r="F363" i="7" s="1"/>
  <c r="K152" i="13"/>
  <c r="BR152" i="13"/>
  <c r="BS153" i="13" s="1"/>
  <c r="BK197" i="13"/>
  <c r="BI197" i="13"/>
  <c r="BJ197" i="13"/>
  <c r="BU152" i="13" l="1"/>
  <c r="BX152" i="13"/>
  <c r="J264" i="12"/>
  <c r="AW153" i="13"/>
  <c r="AZ153" i="13" s="1"/>
  <c r="AJ153" i="13"/>
  <c r="AS153" i="13" s="1"/>
  <c r="CB152" i="13"/>
  <c r="J153" i="13"/>
  <c r="BQ153" i="13"/>
  <c r="BN153" i="13"/>
  <c r="BH153" i="13"/>
  <c r="N152" i="13"/>
  <c r="BC153" i="13" l="1"/>
  <c r="AV153" i="13"/>
  <c r="AY153" i="13" s="1"/>
  <c r="AI153" i="13"/>
  <c r="AR153" i="13" s="1"/>
  <c r="CA152" i="13"/>
  <c r="CD152" i="13" s="1"/>
  <c r="M153" i="13"/>
  <c r="S153" i="13"/>
  <c r="AB154" i="13" s="1"/>
  <c r="BP153" i="13"/>
  <c r="I153" i="13"/>
  <c r="BM153" i="13"/>
  <c r="I364" i="7"/>
  <c r="Q364" i="7"/>
  <c r="K364" i="7"/>
  <c r="O364" i="7"/>
  <c r="P364" i="7"/>
  <c r="R364" i="7"/>
  <c r="N364" i="7"/>
  <c r="J364" i="7"/>
  <c r="G364" i="7"/>
  <c r="H364" i="7"/>
  <c r="BK198" i="13"/>
  <c r="BW153" i="13" l="1"/>
  <c r="BZ153" i="13"/>
  <c r="BB153" i="13"/>
  <c r="AU153" i="13"/>
  <c r="AX153" i="13" s="1"/>
  <c r="CE152" i="13"/>
  <c r="R153" i="13"/>
  <c r="AA154" i="13" s="1"/>
  <c r="L153" i="13"/>
  <c r="S364" i="7"/>
  <c r="K264" i="12" s="1"/>
  <c r="L264" i="12" s="1"/>
  <c r="M264" i="12" s="1"/>
  <c r="L364" i="7"/>
  <c r="G264" i="12" s="1"/>
  <c r="P153" i="13"/>
  <c r="H153" i="13"/>
  <c r="BO153" i="13"/>
  <c r="BL153" i="13"/>
  <c r="BJ198" i="13"/>
  <c r="BI198" i="13"/>
  <c r="BV153" i="13" l="1"/>
  <c r="BY153" i="13"/>
  <c r="H264" i="12"/>
  <c r="I264" i="12" s="1"/>
  <c r="BA153" i="13"/>
  <c r="BD153" i="13" s="1"/>
  <c r="AK154" i="13"/>
  <c r="AT154" i="13" s="1"/>
  <c r="CC153" i="13"/>
  <c r="Q153" i="13"/>
  <c r="Z154" i="13" s="1"/>
  <c r="F364" i="7" s="1"/>
  <c r="K153" i="13"/>
  <c r="BR153" i="13"/>
  <c r="BS154" i="13" s="1"/>
  <c r="N265" i="12"/>
  <c r="O153" i="13"/>
  <c r="BU153" i="13" l="1"/>
  <c r="BX153" i="13"/>
  <c r="J265" i="12"/>
  <c r="AW154" i="13"/>
  <c r="AZ154" i="13" s="1"/>
  <c r="AJ154" i="13"/>
  <c r="AS154" i="13" s="1"/>
  <c r="CB153" i="13"/>
  <c r="BQ154" i="13"/>
  <c r="J154" i="13"/>
  <c r="BN154" i="13"/>
  <c r="BH154" i="13"/>
  <c r="N153" i="13"/>
  <c r="BJ199" i="13"/>
  <c r="BK199" i="13"/>
  <c r="BI199" i="13"/>
  <c r="BC154" i="13" l="1"/>
  <c r="AV154" i="13"/>
  <c r="AY154" i="13" s="1"/>
  <c r="AI154" i="13"/>
  <c r="AR154" i="13" s="1"/>
  <c r="CA153" i="13"/>
  <c r="CD153" i="13" s="1"/>
  <c r="M154" i="13"/>
  <c r="S154" i="13"/>
  <c r="AB155" i="13" s="1"/>
  <c r="N365" i="7"/>
  <c r="K365" i="7"/>
  <c r="O365" i="7"/>
  <c r="R365" i="7"/>
  <c r="H365" i="7"/>
  <c r="I365" i="7"/>
  <c r="J365" i="7"/>
  <c r="G365" i="7"/>
  <c r="P365" i="7"/>
  <c r="Q365" i="7"/>
  <c r="I154" i="13"/>
  <c r="BP154" i="13"/>
  <c r="BM154" i="13"/>
  <c r="BW154" i="13" l="1"/>
  <c r="BZ154" i="13"/>
  <c r="BB154" i="13"/>
  <c r="AU154" i="13"/>
  <c r="AX154" i="13" s="1"/>
  <c r="CE153" i="13"/>
  <c r="R154" i="13"/>
  <c r="AA155" i="13" s="1"/>
  <c r="L154" i="13"/>
  <c r="L365" i="7"/>
  <c r="G265" i="12" s="1"/>
  <c r="BO154" i="13"/>
  <c r="H154" i="13"/>
  <c r="BL154" i="13"/>
  <c r="S365" i="7"/>
  <c r="K265" i="12" s="1"/>
  <c r="L265" i="12" s="1"/>
  <c r="M265" i="12" s="1"/>
  <c r="P154" i="13"/>
  <c r="BK200" i="13"/>
  <c r="BV154" i="13" l="1"/>
  <c r="BY154" i="13"/>
  <c r="H265" i="12"/>
  <c r="I265" i="12" s="1"/>
  <c r="BA154" i="13"/>
  <c r="BD154" i="13" s="1"/>
  <c r="AK155" i="13"/>
  <c r="AT155" i="13" s="1"/>
  <c r="CC154" i="13"/>
  <c r="O154" i="13"/>
  <c r="K154" i="13"/>
  <c r="Q154" i="13"/>
  <c r="Z155" i="13" s="1"/>
  <c r="F365" i="7" s="1"/>
  <c r="BR154" i="13"/>
  <c r="BS155" i="13" s="1"/>
  <c r="N266" i="12"/>
  <c r="BJ200" i="13"/>
  <c r="BI200" i="13"/>
  <c r="BU154" i="13" l="1"/>
  <c r="BX154" i="13"/>
  <c r="J266" i="12"/>
  <c r="AW155" i="13"/>
  <c r="AZ155" i="13" s="1"/>
  <c r="AJ155" i="13"/>
  <c r="AS155" i="13" s="1"/>
  <c r="CB154" i="13"/>
  <c r="BH155" i="13"/>
  <c r="BQ155" i="13"/>
  <c r="J155" i="13"/>
  <c r="BN155" i="13"/>
  <c r="N154" i="13"/>
  <c r="BK201" i="13"/>
  <c r="BC155" i="13" l="1"/>
  <c r="AV155" i="13"/>
  <c r="AY155" i="13" s="1"/>
  <c r="AI155" i="13"/>
  <c r="AR155" i="13" s="1"/>
  <c r="CA154" i="13"/>
  <c r="CD154" i="13" s="1"/>
  <c r="CE154" i="13" s="1"/>
  <c r="BP155" i="13"/>
  <c r="I155" i="13"/>
  <c r="BM155" i="13"/>
  <c r="S155" i="13"/>
  <c r="AB156" i="13" s="1"/>
  <c r="M155" i="13"/>
  <c r="P366" i="7"/>
  <c r="G366" i="7"/>
  <c r="R366" i="7"/>
  <c r="Q366" i="7"/>
  <c r="O366" i="7"/>
  <c r="H366" i="7"/>
  <c r="N366" i="7"/>
  <c r="K366" i="7"/>
  <c r="I366" i="7"/>
  <c r="J366" i="7"/>
  <c r="BJ201" i="13"/>
  <c r="BW155" i="13" l="1"/>
  <c r="BZ155" i="13"/>
  <c r="BB155" i="13"/>
  <c r="AU155" i="13"/>
  <c r="AX155" i="13" s="1"/>
  <c r="L366" i="7"/>
  <c r="G266" i="12" s="1"/>
  <c r="S366" i="7"/>
  <c r="K266" i="12" s="1"/>
  <c r="L266" i="12" s="1"/>
  <c r="M266" i="12" s="1"/>
  <c r="P155" i="13"/>
  <c r="BO155" i="13"/>
  <c r="H155" i="13"/>
  <c r="BL155" i="13"/>
  <c r="L155" i="13"/>
  <c r="R155" i="13"/>
  <c r="AA156" i="13" s="1"/>
  <c r="BI201" i="13"/>
  <c r="BV155" i="13" l="1"/>
  <c r="BY155" i="13"/>
  <c r="BA155" i="13"/>
  <c r="BD155" i="13" s="1"/>
  <c r="H266" i="12"/>
  <c r="I266" i="12" s="1"/>
  <c r="AK156" i="13"/>
  <c r="AT156" i="13" s="1"/>
  <c r="CC155" i="13"/>
  <c r="K155" i="13"/>
  <c r="Q155" i="13"/>
  <c r="Z156" i="13" s="1"/>
  <c r="F366" i="7" s="1"/>
  <c r="BR155" i="13"/>
  <c r="BS156" i="13" s="1"/>
  <c r="O155" i="13"/>
  <c r="N267" i="12"/>
  <c r="BJ202" i="13"/>
  <c r="BU155" i="13" l="1"/>
  <c r="BX155" i="13"/>
  <c r="J267" i="12"/>
  <c r="AW156" i="13"/>
  <c r="AZ156" i="13" s="1"/>
  <c r="AJ156" i="13"/>
  <c r="AS156" i="13" s="1"/>
  <c r="CB155" i="13"/>
  <c r="BH156" i="13"/>
  <c r="BQ156" i="13"/>
  <c r="J156" i="13"/>
  <c r="BN156" i="13"/>
  <c r="N155" i="13"/>
  <c r="BK202" i="13"/>
  <c r="BI202" i="13"/>
  <c r="BC156" i="13" l="1"/>
  <c r="AV156" i="13"/>
  <c r="AY156" i="13" s="1"/>
  <c r="AI156" i="13"/>
  <c r="AR156" i="13" s="1"/>
  <c r="CA155" i="13"/>
  <c r="CD155" i="13" s="1"/>
  <c r="K367" i="7"/>
  <c r="I367" i="7"/>
  <c r="H367" i="7"/>
  <c r="R367" i="7"/>
  <c r="P367" i="7"/>
  <c r="N367" i="7"/>
  <c r="O367" i="7"/>
  <c r="Q367" i="7"/>
  <c r="G367" i="7"/>
  <c r="J367" i="7"/>
  <c r="BP156" i="13"/>
  <c r="I156" i="13"/>
  <c r="BM156" i="13"/>
  <c r="M156" i="13"/>
  <c r="S156" i="13"/>
  <c r="AB157" i="13" s="1"/>
  <c r="BW156" i="13" l="1"/>
  <c r="BZ156" i="13"/>
  <c r="BB156" i="13"/>
  <c r="AU156" i="13"/>
  <c r="AX156" i="13" s="1"/>
  <c r="CE155" i="13"/>
  <c r="P156" i="13"/>
  <c r="H156" i="13"/>
  <c r="BO156" i="13"/>
  <c r="BL156" i="13"/>
  <c r="R156" i="13"/>
  <c r="AA157" i="13" s="1"/>
  <c r="L156" i="13"/>
  <c r="L367" i="7"/>
  <c r="G267" i="12" s="1"/>
  <c r="S367" i="7"/>
  <c r="K267" i="12" s="1"/>
  <c r="L267" i="12" s="1"/>
  <c r="M267" i="12" s="1"/>
  <c r="BV156" i="13" l="1"/>
  <c r="BY156" i="13"/>
  <c r="H267" i="12"/>
  <c r="I267" i="12" s="1"/>
  <c r="BA156" i="13"/>
  <c r="BD156" i="13" s="1"/>
  <c r="AK157" i="13"/>
  <c r="AT157" i="13" s="1"/>
  <c r="CC156" i="13"/>
  <c r="N268" i="12"/>
  <c r="O156" i="13"/>
  <c r="Q156" i="13"/>
  <c r="Z157" i="13" s="1"/>
  <c r="F367" i="7" s="1"/>
  <c r="K156" i="13"/>
  <c r="BR156" i="13"/>
  <c r="BS157" i="13" s="1"/>
  <c r="BK203" i="13"/>
  <c r="BJ203" i="13"/>
  <c r="BI203" i="13"/>
  <c r="BU156" i="13" l="1"/>
  <c r="BX156" i="13"/>
  <c r="J268" i="12"/>
  <c r="AW157" i="13"/>
  <c r="AZ157" i="13" s="1"/>
  <c r="AJ157" i="13"/>
  <c r="AS157" i="13" s="1"/>
  <c r="CB156" i="13"/>
  <c r="BH157" i="13"/>
  <c r="N156" i="13"/>
  <c r="BQ157" i="13"/>
  <c r="J157" i="13"/>
  <c r="BN157" i="13"/>
  <c r="BC157" i="13" l="1"/>
  <c r="AV157" i="13"/>
  <c r="AY157" i="13" s="1"/>
  <c r="AI157" i="13"/>
  <c r="AR157" i="13" s="1"/>
  <c r="CA156" i="13"/>
  <c r="CD156" i="13" s="1"/>
  <c r="BP157" i="13"/>
  <c r="I157" i="13"/>
  <c r="BM157" i="13"/>
  <c r="K368" i="7"/>
  <c r="I368" i="7"/>
  <c r="G368" i="7"/>
  <c r="J368" i="7"/>
  <c r="P368" i="7"/>
  <c r="N368" i="7"/>
  <c r="Q368" i="7"/>
  <c r="H368" i="7"/>
  <c r="R368" i="7"/>
  <c r="O368" i="7"/>
  <c r="S157" i="13"/>
  <c r="AB158" i="13" s="1"/>
  <c r="M157" i="13"/>
  <c r="BK204" i="13"/>
  <c r="BW157" i="13" l="1"/>
  <c r="BZ157" i="13"/>
  <c r="BB157" i="13"/>
  <c r="AU157" i="13"/>
  <c r="AX157" i="13" s="1"/>
  <c r="CE156" i="13"/>
  <c r="P157" i="13"/>
  <c r="BO157" i="13"/>
  <c r="H157" i="13"/>
  <c r="BL157" i="13"/>
  <c r="L368" i="7"/>
  <c r="G268" i="12" s="1"/>
  <c r="R157" i="13"/>
  <c r="AA158" i="13" s="1"/>
  <c r="L157" i="13"/>
  <c r="S368" i="7"/>
  <c r="K268" i="12" s="1"/>
  <c r="L268" i="12" s="1"/>
  <c r="M268" i="12" s="1"/>
  <c r="BJ204" i="13"/>
  <c r="BI204" i="13"/>
  <c r="BV157" i="13" l="1"/>
  <c r="BY157" i="13"/>
  <c r="BA157" i="13"/>
  <c r="BD157" i="13" s="1"/>
  <c r="H268" i="12"/>
  <c r="I268" i="12" s="1"/>
  <c r="AK158" i="13"/>
  <c r="AT158" i="13" s="1"/>
  <c r="CC157" i="13"/>
  <c r="N269" i="12"/>
  <c r="O157" i="13"/>
  <c r="K157" i="13"/>
  <c r="Q157" i="13"/>
  <c r="Z158" i="13" s="1"/>
  <c r="BR157" i="13"/>
  <c r="BS158" i="13" s="1"/>
  <c r="BK205" i="13"/>
  <c r="BH158" i="13" l="1"/>
  <c r="F368" i="7"/>
  <c r="BU157" i="13"/>
  <c r="BX157" i="13"/>
  <c r="J269" i="12"/>
  <c r="AW158" i="13"/>
  <c r="AZ158" i="13" s="1"/>
  <c r="AJ158" i="13"/>
  <c r="AS158" i="13" s="1"/>
  <c r="CB157" i="13"/>
  <c r="N157" i="13"/>
  <c r="J158" i="13"/>
  <c r="BQ158" i="13"/>
  <c r="BN158" i="13"/>
  <c r="BJ205" i="13"/>
  <c r="BC158" i="13" l="1"/>
  <c r="AV158" i="13"/>
  <c r="AY158" i="13" s="1"/>
  <c r="AI158" i="13"/>
  <c r="AR158" i="13" s="1"/>
  <c r="O369" i="7"/>
  <c r="CA157" i="13"/>
  <c r="CD157" i="13" s="1"/>
  <c r="CE157" i="13" s="1"/>
  <c r="H369" i="7"/>
  <c r="G369" i="7"/>
  <c r="N369" i="7"/>
  <c r="J369" i="7"/>
  <c r="K369" i="7"/>
  <c r="Q369" i="7"/>
  <c r="P369" i="7"/>
  <c r="I369" i="7"/>
  <c r="R369" i="7"/>
  <c r="BP158" i="13"/>
  <c r="I158" i="13"/>
  <c r="BM158" i="13"/>
  <c r="M158" i="13"/>
  <c r="S158" i="13"/>
  <c r="AB159" i="13" s="1"/>
  <c r="BI205" i="13"/>
  <c r="BW158" i="13" l="1"/>
  <c r="BZ158" i="13"/>
  <c r="BB158" i="13"/>
  <c r="AU158" i="13"/>
  <c r="AX158" i="13" s="1"/>
  <c r="L369" i="7"/>
  <c r="G269" i="12" s="1"/>
  <c r="S369" i="7"/>
  <c r="K269" i="12" s="1"/>
  <c r="L269" i="12" s="1"/>
  <c r="M269" i="12" s="1"/>
  <c r="BO158" i="13"/>
  <c r="H158" i="13"/>
  <c r="BL158" i="13"/>
  <c r="L158" i="13"/>
  <c r="R158" i="13"/>
  <c r="AA159" i="13" s="1"/>
  <c r="P158" i="13"/>
  <c r="BV158" i="13" l="1"/>
  <c r="BY158" i="13"/>
  <c r="BA158" i="13"/>
  <c r="BD158" i="13" s="1"/>
  <c r="H269" i="12"/>
  <c r="I269" i="12" s="1"/>
  <c r="AK159" i="13"/>
  <c r="AT159" i="13" s="1"/>
  <c r="CC158" i="13"/>
  <c r="N270" i="12"/>
  <c r="Q158" i="13"/>
  <c r="Z159" i="13" s="1"/>
  <c r="F369" i="7" s="1"/>
  <c r="K158" i="13"/>
  <c r="BR158" i="13"/>
  <c r="BS159" i="13" s="1"/>
  <c r="O158" i="13"/>
  <c r="BK206" i="13"/>
  <c r="BJ206" i="13"/>
  <c r="BU158" i="13" l="1"/>
  <c r="BX158" i="13"/>
  <c r="J270" i="12"/>
  <c r="AW159" i="13"/>
  <c r="AZ159" i="13" s="1"/>
  <c r="AJ159" i="13"/>
  <c r="AS159" i="13" s="1"/>
  <c r="CB158" i="13"/>
  <c r="BQ159" i="13"/>
  <c r="J159" i="13"/>
  <c r="BN159" i="13"/>
  <c r="BH159" i="13"/>
  <c r="N158" i="13"/>
  <c r="BK207" i="13"/>
  <c r="BI206" i="13"/>
  <c r="BC159" i="13" l="1"/>
  <c r="AV159" i="13"/>
  <c r="AY159" i="13" s="1"/>
  <c r="AI159" i="13"/>
  <c r="AR159" i="13" s="1"/>
  <c r="CA158" i="13"/>
  <c r="CD158" i="13" s="1"/>
  <c r="G370" i="7"/>
  <c r="H370" i="7"/>
  <c r="P370" i="7"/>
  <c r="J370" i="7"/>
  <c r="R370" i="7"/>
  <c r="I370" i="7"/>
  <c r="Q370" i="7"/>
  <c r="K370" i="7"/>
  <c r="N370" i="7"/>
  <c r="O370" i="7"/>
  <c r="S159" i="13"/>
  <c r="AB160" i="13" s="1"/>
  <c r="M159" i="13"/>
  <c r="I159" i="13"/>
  <c r="BP159" i="13"/>
  <c r="BM159" i="13"/>
  <c r="BJ207" i="13"/>
  <c r="BI207" i="13"/>
  <c r="BW159" i="13" l="1"/>
  <c r="BZ159" i="13"/>
  <c r="BB159" i="13"/>
  <c r="AU159" i="13"/>
  <c r="AX159" i="13" s="1"/>
  <c r="CE158" i="13"/>
  <c r="P159" i="13"/>
  <c r="R159" i="13"/>
  <c r="AA160" i="13" s="1"/>
  <c r="L159" i="13"/>
  <c r="S370" i="7"/>
  <c r="K270" i="12" s="1"/>
  <c r="L270" i="12" s="1"/>
  <c r="M270" i="12" s="1"/>
  <c r="L370" i="7"/>
  <c r="G270" i="12" s="1"/>
  <c r="BO159" i="13"/>
  <c r="H159" i="13"/>
  <c r="BL159" i="13"/>
  <c r="BV159" i="13" l="1"/>
  <c r="BY159" i="13"/>
  <c r="H270" i="12"/>
  <c r="I270" i="12" s="1"/>
  <c r="BA159" i="13"/>
  <c r="BD159" i="13" s="1"/>
  <c r="AK160" i="13"/>
  <c r="AT160" i="13" s="1"/>
  <c r="CC159" i="13"/>
  <c r="Q159" i="13"/>
  <c r="Z160" i="13" s="1"/>
  <c r="F370" i="7" s="1"/>
  <c r="BR159" i="13"/>
  <c r="BS160" i="13" s="1"/>
  <c r="K159" i="13"/>
  <c r="O159" i="13"/>
  <c r="N271" i="12"/>
  <c r="BK208" i="13"/>
  <c r="BJ208" i="13"/>
  <c r="BU159" i="13" l="1"/>
  <c r="BX159" i="13"/>
  <c r="J271" i="12"/>
  <c r="AW160" i="13"/>
  <c r="AZ160" i="13" s="1"/>
  <c r="AJ160" i="13"/>
  <c r="AS160" i="13" s="1"/>
  <c r="CB159" i="13"/>
  <c r="BH160" i="13"/>
  <c r="N159" i="13"/>
  <c r="BQ160" i="13"/>
  <c r="J160" i="13"/>
  <c r="BN160" i="13"/>
  <c r="BI208" i="13"/>
  <c r="BC160" i="13" l="1"/>
  <c r="AV160" i="13"/>
  <c r="AY160" i="13" s="1"/>
  <c r="AI160" i="13"/>
  <c r="AR160" i="13" s="1"/>
  <c r="CA159" i="13"/>
  <c r="CD159" i="13" s="1"/>
  <c r="M160" i="13"/>
  <c r="S160" i="13"/>
  <c r="AB161" i="13" s="1"/>
  <c r="I160" i="13"/>
  <c r="BP160" i="13"/>
  <c r="BM160" i="13"/>
  <c r="K371" i="7"/>
  <c r="Q371" i="7"/>
  <c r="H371" i="7"/>
  <c r="N371" i="7"/>
  <c r="O371" i="7"/>
  <c r="G371" i="7"/>
  <c r="R371" i="7"/>
  <c r="I371" i="7"/>
  <c r="J371" i="7"/>
  <c r="P371" i="7"/>
  <c r="BW160" i="13" l="1"/>
  <c r="BZ160" i="13"/>
  <c r="BB160" i="13"/>
  <c r="AU160" i="13"/>
  <c r="AX160" i="13" s="1"/>
  <c r="CE159" i="13"/>
  <c r="L371" i="7"/>
  <c r="G271" i="12" s="1"/>
  <c r="P160" i="13"/>
  <c r="S371" i="7"/>
  <c r="K271" i="12" s="1"/>
  <c r="L271" i="12" s="1"/>
  <c r="M271" i="12" s="1"/>
  <c r="R160" i="13"/>
  <c r="AA161" i="13" s="1"/>
  <c r="L160" i="13"/>
  <c r="BO160" i="13"/>
  <c r="H160" i="13"/>
  <c r="BL160" i="13"/>
  <c r="BK209" i="13"/>
  <c r="BJ209" i="13"/>
  <c r="BI209" i="13"/>
  <c r="BV160" i="13" l="1"/>
  <c r="BY160" i="13"/>
  <c r="H271" i="12"/>
  <c r="I271" i="12" s="1"/>
  <c r="BA160" i="13"/>
  <c r="BD160" i="13" s="1"/>
  <c r="AK161" i="13"/>
  <c r="AT161" i="13" s="1"/>
  <c r="CC160" i="13"/>
  <c r="O160" i="13"/>
  <c r="Q160" i="13"/>
  <c r="Z161" i="13" s="1"/>
  <c r="F371" i="7" s="1"/>
  <c r="BR160" i="13"/>
  <c r="BS161" i="13" s="1"/>
  <c r="K160" i="13"/>
  <c r="N272" i="12"/>
  <c r="BU160" i="13" l="1"/>
  <c r="BX160" i="13"/>
  <c r="J272" i="12"/>
  <c r="AW161" i="13"/>
  <c r="AZ161" i="13" s="1"/>
  <c r="AJ161" i="13"/>
  <c r="AS161" i="13" s="1"/>
  <c r="CB160" i="13"/>
  <c r="BQ161" i="13"/>
  <c r="J161" i="13"/>
  <c r="BN161" i="13"/>
  <c r="BH161" i="13"/>
  <c r="N160" i="13"/>
  <c r="BC161" i="13" l="1"/>
  <c r="AV161" i="13"/>
  <c r="AY161" i="13" s="1"/>
  <c r="AI161" i="13"/>
  <c r="AR161" i="13" s="1"/>
  <c r="CA160" i="13"/>
  <c r="CD160" i="13" s="1"/>
  <c r="CE160" i="13" s="1"/>
  <c r="M161" i="13"/>
  <c r="S161" i="13"/>
  <c r="AB162" i="13" s="1"/>
  <c r="G372" i="7"/>
  <c r="R372" i="7"/>
  <c r="H372" i="7"/>
  <c r="O372" i="7"/>
  <c r="J372" i="7"/>
  <c r="P372" i="7"/>
  <c r="N372" i="7"/>
  <c r="I372" i="7"/>
  <c r="Q372" i="7"/>
  <c r="K372" i="7"/>
  <c r="I161" i="13"/>
  <c r="BP161" i="13"/>
  <c r="BM161" i="13"/>
  <c r="BK210" i="13"/>
  <c r="BJ210" i="13"/>
  <c r="BI210" i="13"/>
  <c r="BW161" i="13" l="1"/>
  <c r="BZ161" i="13"/>
  <c r="BB161" i="13"/>
  <c r="AU161" i="13"/>
  <c r="AX161" i="13" s="1"/>
  <c r="R161" i="13"/>
  <c r="AA162" i="13" s="1"/>
  <c r="L161" i="13"/>
  <c r="L372" i="7"/>
  <c r="G272" i="12" s="1"/>
  <c r="H161" i="13"/>
  <c r="BO161" i="13"/>
  <c r="BL161" i="13"/>
  <c r="P161" i="13"/>
  <c r="S372" i="7"/>
  <c r="K272" i="12" s="1"/>
  <c r="L272" i="12" s="1"/>
  <c r="M272" i="12" s="1"/>
  <c r="BJ211" i="13"/>
  <c r="BK211" i="13"/>
  <c r="BV161" i="13" l="1"/>
  <c r="BY161" i="13"/>
  <c r="BA161" i="13"/>
  <c r="BD161" i="13" s="1"/>
  <c r="H272" i="12"/>
  <c r="I272" i="12" s="1"/>
  <c r="AK162" i="13"/>
  <c r="AT162" i="13" s="1"/>
  <c r="CC161" i="13"/>
  <c r="O161" i="13"/>
  <c r="N273" i="12"/>
  <c r="K161" i="13"/>
  <c r="BR161" i="13"/>
  <c r="BS162" i="13" s="1"/>
  <c r="Q161" i="13"/>
  <c r="Z162" i="13" s="1"/>
  <c r="F372" i="7" s="1"/>
  <c r="BI211" i="13"/>
  <c r="BU161" i="13" l="1"/>
  <c r="BX161" i="13"/>
  <c r="J273" i="12"/>
  <c r="AW162" i="13"/>
  <c r="AZ162" i="13" s="1"/>
  <c r="AJ162" i="13"/>
  <c r="AS162" i="13" s="1"/>
  <c r="CB161" i="13"/>
  <c r="BH162" i="13"/>
  <c r="N161" i="13"/>
  <c r="BQ162" i="13"/>
  <c r="J162" i="13"/>
  <c r="BN162" i="13"/>
  <c r="BC162" i="13" l="1"/>
  <c r="AV162" i="13"/>
  <c r="AY162" i="13" s="1"/>
  <c r="AI162" i="13"/>
  <c r="AR162" i="13" s="1"/>
  <c r="CA161" i="13"/>
  <c r="CD161" i="13" s="1"/>
  <c r="BP162" i="13"/>
  <c r="I162" i="13"/>
  <c r="BM162" i="13"/>
  <c r="M162" i="13"/>
  <c r="S162" i="13"/>
  <c r="AB163" i="13" s="1"/>
  <c r="G373" i="7"/>
  <c r="R373" i="7"/>
  <c r="N373" i="7"/>
  <c r="P373" i="7"/>
  <c r="K373" i="7"/>
  <c r="O373" i="7"/>
  <c r="I373" i="7"/>
  <c r="H373" i="7"/>
  <c r="J373" i="7"/>
  <c r="Q373" i="7"/>
  <c r="BW162" i="13" l="1"/>
  <c r="BZ162" i="13"/>
  <c r="BB162" i="13"/>
  <c r="AU162" i="13"/>
  <c r="AX162" i="13" s="1"/>
  <c r="CE161" i="13"/>
  <c r="P162" i="13"/>
  <c r="BO162" i="13"/>
  <c r="H162" i="13"/>
  <c r="BL162" i="13"/>
  <c r="L373" i="7"/>
  <c r="G273" i="12" s="1"/>
  <c r="L162" i="13"/>
  <c r="R162" i="13"/>
  <c r="AA163" i="13" s="1"/>
  <c r="S373" i="7"/>
  <c r="K273" i="12" s="1"/>
  <c r="L273" i="12" s="1"/>
  <c r="M273" i="12" s="1"/>
  <c r="BK212" i="13"/>
  <c r="BJ212" i="13"/>
  <c r="BI212" i="13"/>
  <c r="BV162" i="13" l="1"/>
  <c r="BY162" i="13"/>
  <c r="BA162" i="13"/>
  <c r="BD162" i="13" s="1"/>
  <c r="H273" i="12"/>
  <c r="I273" i="12" s="1"/>
  <c r="AK163" i="13"/>
  <c r="AT163" i="13" s="1"/>
  <c r="CC162" i="13"/>
  <c r="O162" i="13"/>
  <c r="K162" i="13"/>
  <c r="BR162" i="13"/>
  <c r="BS163" i="13" s="1"/>
  <c r="Q162" i="13"/>
  <c r="Z163" i="13" s="1"/>
  <c r="F373" i="7" s="1"/>
  <c r="N274" i="12"/>
  <c r="BK213" i="13"/>
  <c r="BU162" i="13" l="1"/>
  <c r="BX162" i="13"/>
  <c r="J274" i="12"/>
  <c r="AW163" i="13"/>
  <c r="AZ163" i="13" s="1"/>
  <c r="AJ163" i="13"/>
  <c r="AS163" i="13" s="1"/>
  <c r="CB162" i="13"/>
  <c r="BQ163" i="13"/>
  <c r="J163" i="13"/>
  <c r="BN163" i="13"/>
  <c r="N162" i="13"/>
  <c r="BH163" i="13"/>
  <c r="BJ213" i="13"/>
  <c r="BI213" i="13"/>
  <c r="BC163" i="13" l="1"/>
  <c r="AV163" i="13"/>
  <c r="AY163" i="13" s="1"/>
  <c r="AI163" i="13"/>
  <c r="AR163" i="13" s="1"/>
  <c r="CA162" i="13"/>
  <c r="CD162" i="13" s="1"/>
  <c r="I163" i="13"/>
  <c r="BP163" i="13"/>
  <c r="BM163" i="13"/>
  <c r="S163" i="13"/>
  <c r="AB164" i="13" s="1"/>
  <c r="M163" i="13"/>
  <c r="J374" i="7"/>
  <c r="G374" i="7"/>
  <c r="O374" i="7"/>
  <c r="K374" i="7"/>
  <c r="P374" i="7"/>
  <c r="N374" i="7"/>
  <c r="H374" i="7"/>
  <c r="I374" i="7"/>
  <c r="R374" i="7"/>
  <c r="Q374" i="7"/>
  <c r="BW163" i="13" l="1"/>
  <c r="BZ163" i="13"/>
  <c r="BB163" i="13"/>
  <c r="AU163" i="13"/>
  <c r="AX163" i="13" s="1"/>
  <c r="CE162" i="13"/>
  <c r="S374" i="7"/>
  <c r="K274" i="12" s="1"/>
  <c r="L274" i="12" s="1"/>
  <c r="M274" i="12" s="1"/>
  <c r="L374" i="7"/>
  <c r="G274" i="12" s="1"/>
  <c r="R163" i="13"/>
  <c r="AA164" i="13" s="1"/>
  <c r="L163" i="13"/>
  <c r="H163" i="13"/>
  <c r="BO163" i="13"/>
  <c r="BL163" i="13"/>
  <c r="P163" i="13"/>
  <c r="BV163" i="13" l="1"/>
  <c r="BY163" i="13"/>
  <c r="H274" i="12"/>
  <c r="I274" i="12" s="1"/>
  <c r="BA163" i="13"/>
  <c r="BD163" i="13" s="1"/>
  <c r="AK164" i="13"/>
  <c r="AT164" i="13" s="1"/>
  <c r="CC163" i="13"/>
  <c r="Q163" i="13"/>
  <c r="Z164" i="13" s="1"/>
  <c r="F374" i="7" s="1"/>
  <c r="K163" i="13"/>
  <c r="BR163" i="13"/>
  <c r="BS164" i="13" s="1"/>
  <c r="N275" i="12"/>
  <c r="O163" i="13"/>
  <c r="BJ214" i="13"/>
  <c r="BK214" i="13"/>
  <c r="BI214" i="13"/>
  <c r="BU163" i="13" l="1"/>
  <c r="BX163" i="13"/>
  <c r="J275" i="12"/>
  <c r="AW164" i="13"/>
  <c r="AZ164" i="13" s="1"/>
  <c r="AJ164" i="13"/>
  <c r="AS164" i="13" s="1"/>
  <c r="CB163" i="13"/>
  <c r="N163" i="13"/>
  <c r="BH164" i="13"/>
  <c r="BQ164" i="13"/>
  <c r="J164" i="13"/>
  <c r="BN164" i="13"/>
  <c r="BK215" i="13"/>
  <c r="BJ215" i="13"/>
  <c r="BC164" i="13" l="1"/>
  <c r="AV164" i="13"/>
  <c r="AY164" i="13" s="1"/>
  <c r="AI164" i="13"/>
  <c r="AR164" i="13" s="1"/>
  <c r="CA163" i="13"/>
  <c r="CD163" i="13" s="1"/>
  <c r="CE163" i="13" s="1"/>
  <c r="N375" i="7"/>
  <c r="P375" i="7"/>
  <c r="K375" i="7"/>
  <c r="O375" i="7"/>
  <c r="Q375" i="7"/>
  <c r="I375" i="7"/>
  <c r="H375" i="7"/>
  <c r="G375" i="7"/>
  <c r="J375" i="7"/>
  <c r="R375" i="7"/>
  <c r="BP164" i="13"/>
  <c r="I164" i="13"/>
  <c r="BM164" i="13"/>
  <c r="S164" i="13"/>
  <c r="AB165" i="13" s="1"/>
  <c r="M164" i="13"/>
  <c r="BW164" i="13" l="1"/>
  <c r="BZ164" i="13"/>
  <c r="BB164" i="13"/>
  <c r="AU164" i="13"/>
  <c r="AX164" i="13" s="1"/>
  <c r="L375" i="7"/>
  <c r="G275" i="12" s="1"/>
  <c r="H164" i="13"/>
  <c r="BO164" i="13"/>
  <c r="BL164" i="13"/>
  <c r="S375" i="7"/>
  <c r="K275" i="12" s="1"/>
  <c r="L275" i="12" s="1"/>
  <c r="M275" i="12" s="1"/>
  <c r="L164" i="13"/>
  <c r="R164" i="13"/>
  <c r="AA165" i="13" s="1"/>
  <c r="P164" i="13"/>
  <c r="BI215" i="13"/>
  <c r="BV164" i="13" l="1"/>
  <c r="BY164" i="13"/>
  <c r="H275" i="12"/>
  <c r="I275" i="12" s="1"/>
  <c r="BA164" i="13"/>
  <c r="BD164" i="13" s="1"/>
  <c r="AK165" i="13"/>
  <c r="AT165" i="13" s="1"/>
  <c r="CC164" i="13"/>
  <c r="N276" i="12"/>
  <c r="K164" i="13"/>
  <c r="Q164" i="13"/>
  <c r="Z165" i="13" s="1"/>
  <c r="F375" i="7" s="1"/>
  <c r="BR164" i="13"/>
  <c r="BS165" i="13" s="1"/>
  <c r="O164" i="13"/>
  <c r="BU164" i="13" l="1"/>
  <c r="BX164" i="13"/>
  <c r="J276" i="12"/>
  <c r="AW165" i="13"/>
  <c r="AZ165" i="13" s="1"/>
  <c r="AJ165" i="13"/>
  <c r="AS165" i="13" s="1"/>
  <c r="CB164" i="13"/>
  <c r="N164" i="13"/>
  <c r="BQ165" i="13"/>
  <c r="J165" i="13"/>
  <c r="BN165" i="13"/>
  <c r="BH165" i="13"/>
  <c r="BK216" i="13"/>
  <c r="BJ216" i="13"/>
  <c r="BC165" i="13" l="1"/>
  <c r="AV165" i="13"/>
  <c r="AY165" i="13" s="1"/>
  <c r="AI165" i="13"/>
  <c r="AR165" i="13" s="1"/>
  <c r="CA164" i="13"/>
  <c r="CD164" i="13" s="1"/>
  <c r="J376" i="7"/>
  <c r="G376" i="7"/>
  <c r="Q376" i="7"/>
  <c r="K376" i="7"/>
  <c r="N376" i="7"/>
  <c r="H376" i="7"/>
  <c r="R376" i="7"/>
  <c r="O376" i="7"/>
  <c r="P376" i="7"/>
  <c r="I376" i="7"/>
  <c r="BP165" i="13"/>
  <c r="I165" i="13"/>
  <c r="BM165" i="13"/>
  <c r="S165" i="13"/>
  <c r="AB166" i="13" s="1"/>
  <c r="M165" i="13"/>
  <c r="BI216" i="13"/>
  <c r="BW165" i="13" l="1"/>
  <c r="BZ165" i="13"/>
  <c r="BB165" i="13"/>
  <c r="AU165" i="13"/>
  <c r="AX165" i="13" s="1"/>
  <c r="CE164" i="13"/>
  <c r="R165" i="13"/>
  <c r="AA166" i="13" s="1"/>
  <c r="L165" i="13"/>
  <c r="L376" i="7"/>
  <c r="G276" i="12" s="1"/>
  <c r="H165" i="13"/>
  <c r="BO165" i="13"/>
  <c r="BL165" i="13"/>
  <c r="P165" i="13"/>
  <c r="S376" i="7"/>
  <c r="K276" i="12" s="1"/>
  <c r="L276" i="12" s="1"/>
  <c r="M276" i="12" s="1"/>
  <c r="BI217" i="13"/>
  <c r="BV165" i="13" l="1"/>
  <c r="BY165" i="13"/>
  <c r="H276" i="12"/>
  <c r="I276" i="12" s="1"/>
  <c r="BA165" i="13"/>
  <c r="BD165" i="13" s="1"/>
  <c r="AK166" i="13"/>
  <c r="AT166" i="13" s="1"/>
  <c r="CC165" i="13"/>
  <c r="K165" i="13"/>
  <c r="BR165" i="13"/>
  <c r="BS166" i="13" s="1"/>
  <c r="Q165" i="13"/>
  <c r="Z166" i="13" s="1"/>
  <c r="F376" i="7" s="1"/>
  <c r="O165" i="13"/>
  <c r="N277" i="12"/>
  <c r="BJ217" i="13"/>
  <c r="BK217" i="13"/>
  <c r="BU165" i="13" l="1"/>
  <c r="BX165" i="13"/>
  <c r="J277" i="12"/>
  <c r="AJ166" i="13"/>
  <c r="AS166" i="13" s="1"/>
  <c r="CB165" i="13"/>
  <c r="BH166" i="13"/>
  <c r="N165" i="13"/>
  <c r="AW166" i="13" l="1"/>
  <c r="AZ166" i="13" s="1"/>
  <c r="AV166" i="13"/>
  <c r="AY166" i="13" s="1"/>
  <c r="BQ166" i="13"/>
  <c r="J166" i="13"/>
  <c r="S166" i="13" s="1"/>
  <c r="AB167" i="13" s="1"/>
  <c r="BN166" i="13"/>
  <c r="AI166" i="13"/>
  <c r="AR166" i="13" s="1"/>
  <c r="CA165" i="13"/>
  <c r="CD165" i="13" s="1"/>
  <c r="BP166" i="13"/>
  <c r="I166" i="13"/>
  <c r="BM166" i="13"/>
  <c r="Q377" i="7"/>
  <c r="J377" i="7"/>
  <c r="G377" i="7"/>
  <c r="P377" i="7"/>
  <c r="H377" i="7"/>
  <c r="K377" i="7"/>
  <c r="R377" i="7"/>
  <c r="O377" i="7"/>
  <c r="I377" i="7"/>
  <c r="N377" i="7"/>
  <c r="M166" i="13" l="1"/>
  <c r="P166" i="13" s="1"/>
  <c r="BC166" i="13"/>
  <c r="BB166" i="13"/>
  <c r="AU166" i="13"/>
  <c r="AX166" i="13" s="1"/>
  <c r="CE165" i="13"/>
  <c r="L377" i="7"/>
  <c r="G277" i="12" s="1"/>
  <c r="S377" i="7"/>
  <c r="K277" i="12" s="1"/>
  <c r="L277" i="12" s="1"/>
  <c r="M277" i="12" s="1"/>
  <c r="L166" i="13"/>
  <c r="R166" i="13"/>
  <c r="AA167" i="13" s="1"/>
  <c r="BO166" i="13"/>
  <c r="H166" i="13"/>
  <c r="BL166" i="13"/>
  <c r="BW166" i="13" l="1"/>
  <c r="BZ166" i="13"/>
  <c r="BV166" i="13"/>
  <c r="BY166" i="13"/>
  <c r="BA166" i="13"/>
  <c r="BD166" i="13" s="1"/>
  <c r="H277" i="12"/>
  <c r="I277" i="12" s="1"/>
  <c r="AK167" i="13"/>
  <c r="K166" i="13"/>
  <c r="Q166" i="13"/>
  <c r="Z167" i="13" s="1"/>
  <c r="F377" i="7" s="1"/>
  <c r="BR166" i="13"/>
  <c r="BS167" i="13" s="1"/>
  <c r="O166" i="13"/>
  <c r="N278" i="12"/>
  <c r="BK218" i="13"/>
  <c r="BI218" i="13"/>
  <c r="BJ218" i="13"/>
  <c r="AT167" i="13" l="1"/>
  <c r="BN167" i="13" s="1"/>
  <c r="CC166" i="13"/>
  <c r="BU166" i="13"/>
  <c r="BX166" i="13"/>
  <c r="J278" i="12"/>
  <c r="AJ167" i="13"/>
  <c r="AS167" i="13" s="1"/>
  <c r="CB166" i="13"/>
  <c r="N166" i="13"/>
  <c r="BH167" i="13"/>
  <c r="BQ167" i="13" l="1"/>
  <c r="J167" i="13"/>
  <c r="S167" i="13" s="1"/>
  <c r="AB168" i="13" s="1"/>
  <c r="AW167" i="13"/>
  <c r="AZ167" i="13" s="1"/>
  <c r="BC167" i="13" s="1"/>
  <c r="AV167" i="13"/>
  <c r="AY167" i="13" s="1"/>
  <c r="AI167" i="13"/>
  <c r="AR167" i="13" s="1"/>
  <c r="CA166" i="13"/>
  <c r="CD166" i="13" s="1"/>
  <c r="CE166" i="13" s="1"/>
  <c r="I167" i="13"/>
  <c r="BP167" i="13"/>
  <c r="BM167" i="13"/>
  <c r="K378" i="7"/>
  <c r="J378" i="7"/>
  <c r="P378" i="7"/>
  <c r="Q378" i="7"/>
  <c r="O378" i="7"/>
  <c r="H378" i="7"/>
  <c r="G378" i="7"/>
  <c r="R378" i="7"/>
  <c r="N378" i="7"/>
  <c r="I378" i="7"/>
  <c r="M167" i="13" l="1"/>
  <c r="P167" i="13" s="1"/>
  <c r="BB167" i="13"/>
  <c r="AU167" i="13"/>
  <c r="AX167" i="13" s="1"/>
  <c r="R167" i="13"/>
  <c r="AA168" i="13" s="1"/>
  <c r="L167" i="13"/>
  <c r="L378" i="7"/>
  <c r="G278" i="12" s="1"/>
  <c r="H167" i="13"/>
  <c r="BR167" i="13" s="1"/>
  <c r="BS168" i="13" s="1"/>
  <c r="BO167" i="13"/>
  <c r="BL167" i="13"/>
  <c r="S378" i="7"/>
  <c r="K278" i="12" s="1"/>
  <c r="L278" i="12" s="1"/>
  <c r="M278" i="12" s="1"/>
  <c r="BW167" i="13" l="1"/>
  <c r="BZ167" i="13"/>
  <c r="BV167" i="13"/>
  <c r="BY167" i="13"/>
  <c r="H278" i="12"/>
  <c r="I278" i="12" s="1"/>
  <c r="BA167" i="13"/>
  <c r="BD167" i="13" s="1"/>
  <c r="AK168" i="13"/>
  <c r="K167" i="13"/>
  <c r="Q167" i="13"/>
  <c r="Z168" i="13" s="1"/>
  <c r="F378" i="7" s="1"/>
  <c r="O167" i="13"/>
  <c r="N279" i="12"/>
  <c r="AT168" i="13" l="1"/>
  <c r="BQ168" i="13" s="1"/>
  <c r="CC167" i="13"/>
  <c r="BU167" i="13"/>
  <c r="BX167" i="13"/>
  <c r="J279" i="12"/>
  <c r="AJ168" i="13"/>
  <c r="AS168" i="13" s="1"/>
  <c r="CB167" i="13"/>
  <c r="N167" i="13"/>
  <c r="BH168" i="13"/>
  <c r="J168" i="13" l="1"/>
  <c r="S168" i="13" s="1"/>
  <c r="AB169" i="13" s="1"/>
  <c r="BN168" i="13"/>
  <c r="AW168" i="13"/>
  <c r="AZ168" i="13" s="1"/>
  <c r="BC168" i="13" s="1"/>
  <c r="AV168" i="13"/>
  <c r="AY168" i="13" s="1"/>
  <c r="AI168" i="13"/>
  <c r="AR168" i="13" s="1"/>
  <c r="CA167" i="13"/>
  <c r="CD167" i="13" s="1"/>
  <c r="I168" i="13"/>
  <c r="BP168" i="13"/>
  <c r="BM168" i="13"/>
  <c r="Q379" i="7"/>
  <c r="K379" i="7"/>
  <c r="I379" i="7"/>
  <c r="G379" i="7"/>
  <c r="R379" i="7"/>
  <c r="J379" i="7"/>
  <c r="O379" i="7"/>
  <c r="P379" i="7"/>
  <c r="H379" i="7"/>
  <c r="N379" i="7"/>
  <c r="BK219" i="13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M168" i="13" l="1"/>
  <c r="BW168" i="13" s="1"/>
  <c r="BB168" i="13"/>
  <c r="AU168" i="13"/>
  <c r="AX168" i="13" s="1"/>
  <c r="CE167" i="13"/>
  <c r="L168" i="13"/>
  <c r="R168" i="13"/>
  <c r="AA169" i="13" s="1"/>
  <c r="BO168" i="13"/>
  <c r="H168" i="13"/>
  <c r="BL168" i="13"/>
  <c r="L379" i="7"/>
  <c r="G279" i="12" s="1"/>
  <c r="S379" i="7"/>
  <c r="K279" i="12" s="1"/>
  <c r="L279" i="12" s="1"/>
  <c r="M279" i="12" s="1"/>
  <c r="P168" i="13" l="1"/>
  <c r="BZ168" i="13"/>
  <c r="CC168" i="13" s="1"/>
  <c r="BV168" i="13"/>
  <c r="BY168" i="13"/>
  <c r="H279" i="12"/>
  <c r="I279" i="12" s="1"/>
  <c r="BA168" i="13"/>
  <c r="BD168" i="13" s="1"/>
  <c r="AK169" i="13"/>
  <c r="AT169" i="13" s="1"/>
  <c r="N280" i="12"/>
  <c r="Q168" i="13"/>
  <c r="Z169" i="13" s="1"/>
  <c r="F379" i="7" s="1"/>
  <c r="K168" i="13"/>
  <c r="BR168" i="13"/>
  <c r="BS169" i="13" s="1"/>
  <c r="O168" i="13"/>
  <c r="BU168" i="13" l="1"/>
  <c r="BX168" i="13"/>
  <c r="J280" i="12"/>
  <c r="AW169" i="13"/>
  <c r="AZ169" i="13" s="1"/>
  <c r="AJ169" i="13"/>
  <c r="AS169" i="13" s="1"/>
  <c r="CB168" i="13"/>
  <c r="N168" i="13"/>
  <c r="BQ169" i="13"/>
  <c r="J169" i="13"/>
  <c r="BN169" i="13"/>
  <c r="BH169" i="13"/>
  <c r="BC169" i="13" l="1"/>
  <c r="AV169" i="13"/>
  <c r="AY169" i="13" s="1"/>
  <c r="AI169" i="13"/>
  <c r="AR169" i="13" s="1"/>
  <c r="CA168" i="13"/>
  <c r="CD168" i="13" s="1"/>
  <c r="CE168" i="13" s="1"/>
  <c r="I169" i="13"/>
  <c r="BP169" i="13"/>
  <c r="BM169" i="13"/>
  <c r="P380" i="7"/>
  <c r="R380" i="7"/>
  <c r="I380" i="7"/>
  <c r="J380" i="7"/>
  <c r="Q380" i="7"/>
  <c r="G380" i="7"/>
  <c r="O380" i="7"/>
  <c r="H380" i="7"/>
  <c r="N380" i="7"/>
  <c r="K380" i="7"/>
  <c r="M169" i="13"/>
  <c r="S169" i="13"/>
  <c r="AB170" i="13" s="1"/>
  <c r="BW169" i="13" l="1"/>
  <c r="BZ169" i="13"/>
  <c r="BB169" i="13"/>
  <c r="AU169" i="13"/>
  <c r="AX169" i="13" s="1"/>
  <c r="BO169" i="13"/>
  <c r="H169" i="13"/>
  <c r="BL169" i="13"/>
  <c r="L380" i="7"/>
  <c r="G280" i="12" s="1"/>
  <c r="R169" i="13"/>
  <c r="AA170" i="13" s="1"/>
  <c r="L169" i="13"/>
  <c r="S380" i="7"/>
  <c r="K280" i="12" s="1"/>
  <c r="L280" i="12" s="1"/>
  <c r="M280" i="12" s="1"/>
  <c r="P169" i="13"/>
  <c r="BV169" i="13" l="1"/>
  <c r="BY169" i="13"/>
  <c r="H280" i="12"/>
  <c r="I280" i="12" s="1"/>
  <c r="BA169" i="13"/>
  <c r="BD169" i="13" s="1"/>
  <c r="AK170" i="13"/>
  <c r="AT170" i="13" s="1"/>
  <c r="CC169" i="13"/>
  <c r="O169" i="13"/>
  <c r="Q169" i="13"/>
  <c r="Z170" i="13" s="1"/>
  <c r="F380" i="7" s="1"/>
  <c r="K169" i="13"/>
  <c r="BR169" i="13"/>
  <c r="BS170" i="13" s="1"/>
  <c r="N281" i="12"/>
  <c r="BU169" i="13" l="1"/>
  <c r="BX169" i="13"/>
  <c r="J281" i="12"/>
  <c r="AW170" i="13"/>
  <c r="AZ170" i="13" s="1"/>
  <c r="AJ170" i="13"/>
  <c r="AS170" i="13" s="1"/>
  <c r="CB169" i="13"/>
  <c r="N169" i="13"/>
  <c r="BQ170" i="13"/>
  <c r="J170" i="13"/>
  <c r="BN170" i="13"/>
  <c r="BH170" i="13"/>
  <c r="BC170" i="13" l="1"/>
  <c r="AV170" i="13"/>
  <c r="AY170" i="13" s="1"/>
  <c r="AI170" i="13"/>
  <c r="AR170" i="13" s="1"/>
  <c r="CA169" i="13"/>
  <c r="CD169" i="13" s="1"/>
  <c r="CE169" i="13" s="1"/>
  <c r="K381" i="7"/>
  <c r="I381" i="7"/>
  <c r="Q381" i="7"/>
  <c r="J381" i="7"/>
  <c r="G381" i="7"/>
  <c r="R381" i="7"/>
  <c r="N381" i="7"/>
  <c r="P381" i="7"/>
  <c r="O381" i="7"/>
  <c r="H381" i="7"/>
  <c r="S170" i="13"/>
  <c r="AB171" i="13" s="1"/>
  <c r="M170" i="13"/>
  <c r="BP170" i="13"/>
  <c r="I170" i="13"/>
  <c r="BM170" i="13"/>
  <c r="BW170" i="13" l="1"/>
  <c r="BZ170" i="13"/>
  <c r="BB170" i="13"/>
  <c r="AU170" i="13"/>
  <c r="AX170" i="13" s="1"/>
  <c r="L170" i="13"/>
  <c r="R170" i="13"/>
  <c r="AA171" i="13" s="1"/>
  <c r="P170" i="13"/>
  <c r="L381" i="7"/>
  <c r="G281" i="12" s="1"/>
  <c r="S381" i="7"/>
  <c r="K281" i="12" s="1"/>
  <c r="L281" i="12" s="1"/>
  <c r="M281" i="12" s="1"/>
  <c r="H170" i="13"/>
  <c r="BO170" i="13"/>
  <c r="BL170" i="13"/>
  <c r="BV170" i="13" l="1"/>
  <c r="BY170" i="13"/>
  <c r="H281" i="12"/>
  <c r="I281" i="12" s="1"/>
  <c r="BA170" i="13"/>
  <c r="BD170" i="13" s="1"/>
  <c r="AK171" i="13"/>
  <c r="AT171" i="13" s="1"/>
  <c r="CC170" i="13"/>
  <c r="O170" i="13"/>
  <c r="Q170" i="13"/>
  <c r="Z171" i="13" s="1"/>
  <c r="F381" i="7" s="1"/>
  <c r="K170" i="13"/>
  <c r="BR170" i="13"/>
  <c r="BS171" i="13" s="1"/>
  <c r="N282" i="12"/>
  <c r="BU170" i="13" l="1"/>
  <c r="BX170" i="13"/>
  <c r="J282" i="12"/>
  <c r="AW171" i="13"/>
  <c r="AZ171" i="13" s="1"/>
  <c r="AJ171" i="13"/>
  <c r="AS171" i="13" s="1"/>
  <c r="CB170" i="13"/>
  <c r="BH171" i="13"/>
  <c r="J171" i="13"/>
  <c r="BQ171" i="13"/>
  <c r="BN171" i="13"/>
  <c r="N170" i="13"/>
  <c r="BC171" i="13" l="1"/>
  <c r="AV171" i="13"/>
  <c r="AY171" i="13" s="1"/>
  <c r="AI171" i="13"/>
  <c r="AR171" i="13" s="1"/>
  <c r="CA170" i="13"/>
  <c r="CD170" i="13" s="1"/>
  <c r="CE170" i="13" s="1"/>
  <c r="J382" i="7"/>
  <c r="H382" i="7"/>
  <c r="Q382" i="7"/>
  <c r="P382" i="7"/>
  <c r="N382" i="7"/>
  <c r="K382" i="7"/>
  <c r="O382" i="7"/>
  <c r="G382" i="7"/>
  <c r="R382" i="7"/>
  <c r="I382" i="7"/>
  <c r="M171" i="13"/>
  <c r="S171" i="13"/>
  <c r="AB172" i="13" s="1"/>
  <c r="BP171" i="13"/>
  <c r="I171" i="13"/>
  <c r="BM171" i="13"/>
  <c r="BW171" i="13" l="1"/>
  <c r="BZ171" i="13"/>
  <c r="BB171" i="13"/>
  <c r="AU171" i="13"/>
  <c r="AX171" i="13" s="1"/>
  <c r="R171" i="13"/>
  <c r="AA172" i="13" s="1"/>
  <c r="L171" i="13"/>
  <c r="L382" i="7"/>
  <c r="G282" i="12" s="1"/>
  <c r="BO171" i="13"/>
  <c r="H171" i="13"/>
  <c r="BL171" i="13"/>
  <c r="P171" i="13"/>
  <c r="S382" i="7"/>
  <c r="K282" i="12" s="1"/>
  <c r="L282" i="12" s="1"/>
  <c r="M282" i="12" s="1"/>
  <c r="BV171" i="13" l="1"/>
  <c r="BY171" i="13"/>
  <c r="H282" i="12"/>
  <c r="I282" i="12" s="1"/>
  <c r="BA171" i="13"/>
  <c r="BD171" i="13" s="1"/>
  <c r="AK172" i="13"/>
  <c r="AT172" i="13" s="1"/>
  <c r="CC171" i="13"/>
  <c r="N283" i="12"/>
  <c r="O171" i="13"/>
  <c r="K171" i="13"/>
  <c r="Q171" i="13"/>
  <c r="Z172" i="13" s="1"/>
  <c r="F382" i="7" s="1"/>
  <c r="BR171" i="13"/>
  <c r="BS172" i="13" s="1"/>
  <c r="BU171" i="13" l="1"/>
  <c r="BX171" i="13"/>
  <c r="J283" i="12"/>
  <c r="AW172" i="13"/>
  <c r="AZ172" i="13" s="1"/>
  <c r="AJ172" i="13"/>
  <c r="AS172" i="13" s="1"/>
  <c r="CB171" i="13"/>
  <c r="BH172" i="13"/>
  <c r="N171" i="13"/>
  <c r="J172" i="13"/>
  <c r="BQ172" i="13"/>
  <c r="BN172" i="13"/>
  <c r="BC172" i="13" l="1"/>
  <c r="AV172" i="13"/>
  <c r="AY172" i="13" s="1"/>
  <c r="AI172" i="13"/>
  <c r="AR172" i="13" s="1"/>
  <c r="CA171" i="13"/>
  <c r="CD171" i="13" s="1"/>
  <c r="CE171" i="13" s="1"/>
  <c r="G383" i="7"/>
  <c r="H383" i="7"/>
  <c r="Q383" i="7"/>
  <c r="J383" i="7"/>
  <c r="K383" i="7"/>
  <c r="N383" i="7"/>
  <c r="R383" i="7"/>
  <c r="O383" i="7"/>
  <c r="P383" i="7"/>
  <c r="I383" i="7"/>
  <c r="BP172" i="13"/>
  <c r="I172" i="13"/>
  <c r="BM172" i="13"/>
  <c r="M172" i="13"/>
  <c r="S172" i="13"/>
  <c r="AB173" i="13" s="1"/>
  <c r="BW172" i="13" l="1"/>
  <c r="BZ172" i="13"/>
  <c r="BB172" i="13"/>
  <c r="AU172" i="13"/>
  <c r="AX172" i="13" s="1"/>
  <c r="P172" i="13"/>
  <c r="L383" i="7"/>
  <c r="G283" i="12" s="1"/>
  <c r="R172" i="13"/>
  <c r="AA173" i="13" s="1"/>
  <c r="L172" i="13"/>
  <c r="BO172" i="13"/>
  <c r="H172" i="13"/>
  <c r="BL172" i="13"/>
  <c r="S383" i="7"/>
  <c r="K283" i="12" s="1"/>
  <c r="L283" i="12" s="1"/>
  <c r="M283" i="12" s="1"/>
  <c r="BV172" i="13" l="1"/>
  <c r="BY172" i="13"/>
  <c r="H283" i="12"/>
  <c r="I283" i="12" s="1"/>
  <c r="BA172" i="13"/>
  <c r="BD172" i="13" s="1"/>
  <c r="AK173" i="13"/>
  <c r="AT173" i="13" s="1"/>
  <c r="CC172" i="13"/>
  <c r="N284" i="12"/>
  <c r="Q172" i="13"/>
  <c r="Z173" i="13" s="1"/>
  <c r="F383" i="7" s="1"/>
  <c r="K172" i="13"/>
  <c r="O172" i="13"/>
  <c r="BR172" i="13"/>
  <c r="BS173" i="13" s="1"/>
  <c r="BU172" i="13" l="1"/>
  <c r="BX172" i="13"/>
  <c r="J284" i="12"/>
  <c r="AW173" i="13"/>
  <c r="AZ173" i="13" s="1"/>
  <c r="AJ173" i="13"/>
  <c r="AS173" i="13" s="1"/>
  <c r="CB172" i="13"/>
  <c r="BH173" i="13"/>
  <c r="BQ173" i="13"/>
  <c r="J173" i="13"/>
  <c r="BN173" i="13"/>
  <c r="N172" i="13"/>
  <c r="BC173" i="13" l="1"/>
  <c r="AV173" i="13"/>
  <c r="AY173" i="13" s="1"/>
  <c r="AI173" i="13"/>
  <c r="AR173" i="13" s="1"/>
  <c r="CA172" i="13"/>
  <c r="CD172" i="13" s="1"/>
  <c r="O384" i="7"/>
  <c r="H384" i="7"/>
  <c r="K384" i="7"/>
  <c r="G384" i="7"/>
  <c r="P384" i="7"/>
  <c r="J384" i="7"/>
  <c r="Q384" i="7"/>
  <c r="R384" i="7"/>
  <c r="N384" i="7"/>
  <c r="I384" i="7"/>
  <c r="M173" i="13"/>
  <c r="S173" i="13"/>
  <c r="AB174" i="13" s="1"/>
  <c r="BP173" i="13"/>
  <c r="I173" i="13"/>
  <c r="BM173" i="13"/>
  <c r="BW173" i="13" l="1"/>
  <c r="BZ173" i="13"/>
  <c r="BB173" i="13"/>
  <c r="AU173" i="13"/>
  <c r="AX173" i="13" s="1"/>
  <c r="CE172" i="13"/>
  <c r="P173" i="13"/>
  <c r="S384" i="7"/>
  <c r="K284" i="12" s="1"/>
  <c r="L284" i="12" s="1"/>
  <c r="M284" i="12" s="1"/>
  <c r="BO173" i="13"/>
  <c r="H173" i="13"/>
  <c r="BL173" i="13"/>
  <c r="L384" i="7"/>
  <c r="G284" i="12" s="1"/>
  <c r="R173" i="13"/>
  <c r="AA174" i="13" s="1"/>
  <c r="L173" i="13"/>
  <c r="BV173" i="13" l="1"/>
  <c r="BY173" i="13"/>
  <c r="BA173" i="13"/>
  <c r="BD173" i="13" s="1"/>
  <c r="H284" i="12"/>
  <c r="I284" i="12" s="1"/>
  <c r="AK174" i="13"/>
  <c r="AT174" i="13" s="1"/>
  <c r="CC173" i="13"/>
  <c r="Q173" i="13"/>
  <c r="Z174" i="13" s="1"/>
  <c r="F384" i="7" s="1"/>
  <c r="BR173" i="13"/>
  <c r="BS174" i="13" s="1"/>
  <c r="K173" i="13"/>
  <c r="O173" i="13"/>
  <c r="N285" i="12"/>
  <c r="BU173" i="13" l="1"/>
  <c r="BX173" i="13"/>
  <c r="J285" i="12"/>
  <c r="AW174" i="13"/>
  <c r="AZ174" i="13" s="1"/>
  <c r="AJ174" i="13"/>
  <c r="AS174" i="13" s="1"/>
  <c r="CB173" i="13"/>
  <c r="BH174" i="13"/>
  <c r="BQ174" i="13"/>
  <c r="J174" i="13"/>
  <c r="BN174" i="13"/>
  <c r="N173" i="13"/>
  <c r="BC174" i="13" l="1"/>
  <c r="AV174" i="13"/>
  <c r="AY174" i="13" s="1"/>
  <c r="AI174" i="13"/>
  <c r="AR174" i="13" s="1"/>
  <c r="CA173" i="13"/>
  <c r="CD173" i="13" s="1"/>
  <c r="O385" i="7"/>
  <c r="G385" i="7"/>
  <c r="K385" i="7"/>
  <c r="R385" i="7"/>
  <c r="Q385" i="7"/>
  <c r="N385" i="7"/>
  <c r="H385" i="7"/>
  <c r="J385" i="7"/>
  <c r="I385" i="7"/>
  <c r="P385" i="7"/>
  <c r="BP174" i="13"/>
  <c r="I174" i="13"/>
  <c r="BM174" i="13"/>
  <c r="M174" i="13"/>
  <c r="S174" i="13"/>
  <c r="AB175" i="13" s="1"/>
  <c r="BW174" i="13" l="1"/>
  <c r="BZ174" i="13"/>
  <c r="BB174" i="13"/>
  <c r="AU174" i="13"/>
  <c r="AX174" i="13" s="1"/>
  <c r="CE173" i="13"/>
  <c r="P174" i="13"/>
  <c r="BO174" i="13"/>
  <c r="H174" i="13"/>
  <c r="BL174" i="13"/>
  <c r="R174" i="13"/>
  <c r="AA175" i="13" s="1"/>
  <c r="L174" i="13"/>
  <c r="S385" i="7"/>
  <c r="K285" i="12" s="1"/>
  <c r="L285" i="12" s="1"/>
  <c r="M285" i="12" s="1"/>
  <c r="L385" i="7"/>
  <c r="G285" i="12" s="1"/>
  <c r="BV174" i="13" l="1"/>
  <c r="BY174" i="13"/>
  <c r="H285" i="12"/>
  <c r="I285" i="12" s="1"/>
  <c r="BA174" i="13"/>
  <c r="BD174" i="13" s="1"/>
  <c r="AK175" i="13"/>
  <c r="AT175" i="13" s="1"/>
  <c r="CC174" i="13"/>
  <c r="N286" i="12"/>
  <c r="O174" i="13"/>
  <c r="K174" i="13"/>
  <c r="Q174" i="13"/>
  <c r="Z175" i="13" s="1"/>
  <c r="F385" i="7" s="1"/>
  <c r="BR174" i="13"/>
  <c r="BS175" i="13" s="1"/>
  <c r="BU174" i="13" l="1"/>
  <c r="BX174" i="13"/>
  <c r="J286" i="12"/>
  <c r="AW175" i="13"/>
  <c r="AZ175" i="13" s="1"/>
  <c r="AJ175" i="13"/>
  <c r="AS175" i="13" s="1"/>
  <c r="CB174" i="13"/>
  <c r="N174" i="13"/>
  <c r="BQ175" i="13"/>
  <c r="J175" i="13"/>
  <c r="BN175" i="13"/>
  <c r="BH175" i="13"/>
  <c r="BC175" i="13" l="1"/>
  <c r="AV175" i="13"/>
  <c r="AY175" i="13" s="1"/>
  <c r="AI175" i="13"/>
  <c r="AR175" i="13" s="1"/>
  <c r="CA174" i="13"/>
  <c r="CD174" i="13" s="1"/>
  <c r="CE174" i="13" s="1"/>
  <c r="I386" i="7"/>
  <c r="R386" i="7"/>
  <c r="H386" i="7"/>
  <c r="J386" i="7"/>
  <c r="G386" i="7"/>
  <c r="P386" i="7"/>
  <c r="O386" i="7"/>
  <c r="K386" i="7"/>
  <c r="N386" i="7"/>
  <c r="Q386" i="7"/>
  <c r="M175" i="13"/>
  <c r="S175" i="13"/>
  <c r="AB176" i="13" s="1"/>
  <c r="BP175" i="13"/>
  <c r="I175" i="13"/>
  <c r="BM175" i="13"/>
  <c r="BW175" i="13" l="1"/>
  <c r="BZ175" i="13"/>
  <c r="BB175" i="13"/>
  <c r="AU175" i="13"/>
  <c r="AX175" i="13" s="1"/>
  <c r="R175" i="13"/>
  <c r="AA176" i="13" s="1"/>
  <c r="L175" i="13"/>
  <c r="S386" i="7"/>
  <c r="K286" i="12" s="1"/>
  <c r="L286" i="12" s="1"/>
  <c r="M286" i="12" s="1"/>
  <c r="L386" i="7"/>
  <c r="G286" i="12" s="1"/>
  <c r="BO175" i="13"/>
  <c r="H175" i="13"/>
  <c r="BL175" i="13"/>
  <c r="P175" i="13"/>
  <c r="BV175" i="13" l="1"/>
  <c r="BY175" i="13"/>
  <c r="H286" i="12"/>
  <c r="I286" i="12" s="1"/>
  <c r="BA175" i="13"/>
  <c r="BD175" i="13" s="1"/>
  <c r="AK176" i="13"/>
  <c r="AT176" i="13" s="1"/>
  <c r="CC175" i="13"/>
  <c r="O175" i="13"/>
  <c r="N287" i="12"/>
  <c r="K175" i="13"/>
  <c r="Q175" i="13"/>
  <c r="Z176" i="13" s="1"/>
  <c r="BR175" i="13"/>
  <c r="BS176" i="13" s="1"/>
  <c r="BH176" i="13" l="1"/>
  <c r="F386" i="7"/>
  <c r="BU175" i="13"/>
  <c r="BX175" i="13"/>
  <c r="J287" i="12"/>
  <c r="AW176" i="13"/>
  <c r="AZ176" i="13" s="1"/>
  <c r="AJ176" i="13"/>
  <c r="AS176" i="13" s="1"/>
  <c r="CB175" i="13"/>
  <c r="J176" i="13"/>
  <c r="BQ176" i="13"/>
  <c r="BN176" i="13"/>
  <c r="N175" i="13"/>
  <c r="BC176" i="13" l="1"/>
  <c r="AV176" i="13"/>
  <c r="AY176" i="13" s="1"/>
  <c r="AI176" i="13"/>
  <c r="AR176" i="13" s="1"/>
  <c r="CA175" i="13"/>
  <c r="CD175" i="13" s="1"/>
  <c r="CE175" i="13" s="1"/>
  <c r="M176" i="13"/>
  <c r="S176" i="13"/>
  <c r="AB177" i="13" s="1"/>
  <c r="BP176" i="13"/>
  <c r="I176" i="13"/>
  <c r="BM176" i="13"/>
  <c r="H387" i="7"/>
  <c r="N387" i="7"/>
  <c r="K387" i="7"/>
  <c r="I387" i="7"/>
  <c r="R387" i="7"/>
  <c r="G387" i="7"/>
  <c r="J387" i="7"/>
  <c r="O387" i="7"/>
  <c r="Q387" i="7"/>
  <c r="P387" i="7"/>
  <c r="BW176" i="13" l="1"/>
  <c r="BZ176" i="13"/>
  <c r="BB176" i="13"/>
  <c r="AU176" i="13"/>
  <c r="AX176" i="13" s="1"/>
  <c r="L176" i="13"/>
  <c r="R176" i="13"/>
  <c r="AA177" i="13" s="1"/>
  <c r="L387" i="7"/>
  <c r="G287" i="12" s="1"/>
  <c r="S387" i="7"/>
  <c r="K287" i="12" s="1"/>
  <c r="L287" i="12" s="1"/>
  <c r="M287" i="12" s="1"/>
  <c r="P176" i="13"/>
  <c r="BO176" i="13"/>
  <c r="H176" i="13"/>
  <c r="BL176" i="13"/>
  <c r="BV176" i="13" l="1"/>
  <c r="BY176" i="13"/>
  <c r="H287" i="12"/>
  <c r="I287" i="12" s="1"/>
  <c r="BA176" i="13"/>
  <c r="BD176" i="13" s="1"/>
  <c r="AK177" i="13"/>
  <c r="AT177" i="13" s="1"/>
  <c r="CC176" i="13"/>
  <c r="O176" i="13"/>
  <c r="K176" i="13"/>
  <c r="Q176" i="13"/>
  <c r="Z177" i="13" s="1"/>
  <c r="F387" i="7" s="1"/>
  <c r="BR176" i="13"/>
  <c r="BS177" i="13" s="1"/>
  <c r="N288" i="12"/>
  <c r="BU176" i="13" l="1"/>
  <c r="BX176" i="13"/>
  <c r="J288" i="12"/>
  <c r="AW177" i="13"/>
  <c r="AZ177" i="13" s="1"/>
  <c r="AJ177" i="13"/>
  <c r="AS177" i="13" s="1"/>
  <c r="CB176" i="13"/>
  <c r="N176" i="13"/>
  <c r="J177" i="13"/>
  <c r="BQ177" i="13"/>
  <c r="BN177" i="13"/>
  <c r="BH177" i="13"/>
  <c r="BC177" i="13" l="1"/>
  <c r="AV177" i="13"/>
  <c r="AY177" i="13" s="1"/>
  <c r="AI177" i="13"/>
  <c r="AR177" i="13" s="1"/>
  <c r="CA176" i="13"/>
  <c r="CD176" i="13" s="1"/>
  <c r="M177" i="13"/>
  <c r="S177" i="13"/>
  <c r="AB178" i="13" s="1"/>
  <c r="G388" i="7"/>
  <c r="Q388" i="7"/>
  <c r="K388" i="7"/>
  <c r="R388" i="7"/>
  <c r="H388" i="7"/>
  <c r="J388" i="7"/>
  <c r="N388" i="7"/>
  <c r="I388" i="7"/>
  <c r="P388" i="7"/>
  <c r="O388" i="7"/>
  <c r="I177" i="13"/>
  <c r="BP177" i="13"/>
  <c r="BM177" i="13"/>
  <c r="BW177" i="13" l="1"/>
  <c r="BZ177" i="13"/>
  <c r="BB177" i="13"/>
  <c r="CE176" i="13"/>
  <c r="R177" i="13"/>
  <c r="AA178" i="13" s="1"/>
  <c r="L177" i="13"/>
  <c r="P177" i="13"/>
  <c r="S388" i="7"/>
  <c r="K288" i="12" s="1"/>
  <c r="L288" i="12" s="1"/>
  <c r="M288" i="12" s="1"/>
  <c r="L388" i="7"/>
  <c r="G288" i="12" s="1"/>
  <c r="BV177" i="13" l="1"/>
  <c r="BY177" i="13"/>
  <c r="H288" i="12"/>
  <c r="I288" i="12" s="1"/>
  <c r="AU177" i="13"/>
  <c r="AX177" i="13" s="1"/>
  <c r="BL177" i="13"/>
  <c r="H177" i="13"/>
  <c r="Q177" i="13" s="1"/>
  <c r="Z178" i="13" s="1"/>
  <c r="F388" i="7" s="1"/>
  <c r="BO177" i="13"/>
  <c r="AK178" i="13"/>
  <c r="AT178" i="13" s="1"/>
  <c r="CC177" i="13"/>
  <c r="O177" i="13"/>
  <c r="N289" i="12"/>
  <c r="BA177" i="13" l="1"/>
  <c r="BD177" i="13" s="1"/>
  <c r="J289" i="12"/>
  <c r="BR177" i="13"/>
  <c r="BS178" i="13" s="1"/>
  <c r="K177" i="13"/>
  <c r="AW178" i="13"/>
  <c r="AZ178" i="13" s="1"/>
  <c r="AJ178" i="13"/>
  <c r="AS178" i="13" s="1"/>
  <c r="CB177" i="13"/>
  <c r="BQ178" i="13"/>
  <c r="J178" i="13"/>
  <c r="BN178" i="13"/>
  <c r="BH178" i="13"/>
  <c r="BU177" i="13" l="1"/>
  <c r="BX177" i="13"/>
  <c r="BC178" i="13"/>
  <c r="N177" i="13"/>
  <c r="AV178" i="13"/>
  <c r="AY178" i="13" s="1"/>
  <c r="AI178" i="13"/>
  <c r="BP178" i="13"/>
  <c r="I178" i="13"/>
  <c r="BM178" i="13"/>
  <c r="S178" i="13"/>
  <c r="AB179" i="13" s="1"/>
  <c r="M178" i="13"/>
  <c r="J389" i="7"/>
  <c r="R389" i="7"/>
  <c r="K389" i="7"/>
  <c r="Q389" i="7"/>
  <c r="G389" i="7"/>
  <c r="H389" i="7"/>
  <c r="P389" i="7"/>
  <c r="O389" i="7"/>
  <c r="N389" i="7"/>
  <c r="I389" i="7"/>
  <c r="AR178" i="13" l="1"/>
  <c r="BL178" i="13" s="1"/>
  <c r="CA177" i="13"/>
  <c r="CD177" i="13" s="1"/>
  <c r="CE177" i="13" s="1"/>
  <c r="BW178" i="13"/>
  <c r="BZ178" i="13"/>
  <c r="BB178" i="13"/>
  <c r="L178" i="13"/>
  <c r="R178" i="13"/>
  <c r="AA179" i="13" s="1"/>
  <c r="S389" i="7"/>
  <c r="K289" i="12" s="1"/>
  <c r="L289" i="12" s="1"/>
  <c r="M289" i="12" s="1"/>
  <c r="L389" i="7"/>
  <c r="G289" i="12" s="1"/>
  <c r="P178" i="13"/>
  <c r="AU178" i="13" l="1"/>
  <c r="AX178" i="13" s="1"/>
  <c r="BA178" i="13" s="1"/>
  <c r="BD178" i="13" s="1"/>
  <c r="BO178" i="13"/>
  <c r="BV178" i="13"/>
  <c r="BY178" i="13"/>
  <c r="H178" i="13"/>
  <c r="BR178" i="13" s="1"/>
  <c r="BS179" i="13" s="1"/>
  <c r="H289" i="12"/>
  <c r="I289" i="12" s="1"/>
  <c r="AK179" i="13"/>
  <c r="AT179" i="13" s="1"/>
  <c r="CC178" i="13"/>
  <c r="N290" i="12"/>
  <c r="O178" i="13"/>
  <c r="Q178" i="13" l="1"/>
  <c r="Z179" i="13" s="1"/>
  <c r="F389" i="7" s="1"/>
  <c r="K178" i="13"/>
  <c r="N178" i="13" s="1"/>
  <c r="J290" i="12"/>
  <c r="AW179" i="13"/>
  <c r="AZ179" i="13" s="1"/>
  <c r="AJ179" i="13"/>
  <c r="AS179" i="13" s="1"/>
  <c r="CB178" i="13"/>
  <c r="BQ179" i="13"/>
  <c r="J179" i="13"/>
  <c r="BN179" i="13"/>
  <c r="BU178" i="13" l="1"/>
  <c r="BX178" i="13"/>
  <c r="BH179" i="13"/>
  <c r="BC179" i="13"/>
  <c r="AV179" i="13"/>
  <c r="AY179" i="13" s="1"/>
  <c r="AI179" i="13"/>
  <c r="I179" i="13"/>
  <c r="BM179" i="13"/>
  <c r="BP179" i="13"/>
  <c r="S179" i="13"/>
  <c r="AB180" i="13" s="1"/>
  <c r="M179" i="13"/>
  <c r="K390" i="7"/>
  <c r="I390" i="7"/>
  <c r="R390" i="7"/>
  <c r="H390" i="7"/>
  <c r="G390" i="7"/>
  <c r="J390" i="7"/>
  <c r="P390" i="7"/>
  <c r="Q390" i="7"/>
  <c r="N390" i="7"/>
  <c r="O390" i="7"/>
  <c r="AR179" i="13" l="1"/>
  <c r="H179" i="13" s="1"/>
  <c r="CA178" i="13"/>
  <c r="CD178" i="13" s="1"/>
  <c r="CE178" i="13" s="1"/>
  <c r="BW179" i="13"/>
  <c r="BZ179" i="13"/>
  <c r="BB179" i="13"/>
  <c r="P179" i="13"/>
  <c r="R179" i="13"/>
  <c r="AA180" i="13" s="1"/>
  <c r="L179" i="13"/>
  <c r="S390" i="7"/>
  <c r="K290" i="12" s="1"/>
  <c r="L290" i="12" s="1"/>
  <c r="M290" i="12" s="1"/>
  <c r="L390" i="7"/>
  <c r="G290" i="12" s="1"/>
  <c r="BV179" i="13" l="1"/>
  <c r="BY179" i="13"/>
  <c r="BL179" i="13"/>
  <c r="AU179" i="13"/>
  <c r="AX179" i="13" s="1"/>
  <c r="BA179" i="13" s="1"/>
  <c r="BD179" i="13" s="1"/>
  <c r="BO179" i="13"/>
  <c r="H290" i="12"/>
  <c r="I290" i="12" s="1"/>
  <c r="AK180" i="13"/>
  <c r="AT180" i="13" s="1"/>
  <c r="CC179" i="13"/>
  <c r="N291" i="12"/>
  <c r="O179" i="13"/>
  <c r="K179" i="13"/>
  <c r="Q179" i="13"/>
  <c r="Z180" i="13" s="1"/>
  <c r="F390" i="7" s="1"/>
  <c r="BR179" i="13"/>
  <c r="BS180" i="13" s="1"/>
  <c r="BU179" i="13" l="1"/>
  <c r="BX179" i="13"/>
  <c r="J291" i="12"/>
  <c r="BQ180" i="13"/>
  <c r="AJ180" i="13"/>
  <c r="AS180" i="13" s="1"/>
  <c r="CB179" i="13"/>
  <c r="BH180" i="13"/>
  <c r="N179" i="13"/>
  <c r="AW180" i="13" l="1"/>
  <c r="AZ180" i="13" s="1"/>
  <c r="AV180" i="13"/>
  <c r="AY180" i="13" s="1"/>
  <c r="J180" i="13"/>
  <c r="M180" i="13" s="1"/>
  <c r="BN180" i="13"/>
  <c r="AI180" i="13"/>
  <c r="AR180" i="13" s="1"/>
  <c r="CA179" i="13"/>
  <c r="CD179" i="13" s="1"/>
  <c r="CE179" i="13" s="1"/>
  <c r="R391" i="7"/>
  <c r="J391" i="7"/>
  <c r="G391" i="7"/>
  <c r="K391" i="7"/>
  <c r="H391" i="7"/>
  <c r="P391" i="7"/>
  <c r="Q391" i="7"/>
  <c r="I391" i="7"/>
  <c r="O391" i="7"/>
  <c r="N391" i="7"/>
  <c r="BP180" i="13"/>
  <c r="I180" i="13"/>
  <c r="BM180" i="13"/>
  <c r="BW180" i="13" l="1"/>
  <c r="BZ180" i="13"/>
  <c r="BC180" i="13"/>
  <c r="BB180" i="13"/>
  <c r="AU180" i="13"/>
  <c r="AX180" i="13" s="1"/>
  <c r="S180" i="13"/>
  <c r="AB181" i="13" s="1"/>
  <c r="H180" i="13"/>
  <c r="BO180" i="13"/>
  <c r="BL180" i="13"/>
  <c r="P180" i="13"/>
  <c r="S391" i="7"/>
  <c r="K291" i="12" s="1"/>
  <c r="L291" i="12" s="1"/>
  <c r="M291" i="12" s="1"/>
  <c r="L180" i="13"/>
  <c r="R180" i="13"/>
  <c r="AA181" i="13" s="1"/>
  <c r="L391" i="7"/>
  <c r="G291" i="12" s="1"/>
  <c r="BV180" i="13" l="1"/>
  <c r="BY180" i="13"/>
  <c r="BA180" i="13"/>
  <c r="BD180" i="13" s="1"/>
  <c r="H291" i="12"/>
  <c r="I291" i="12" s="1"/>
  <c r="AK181" i="13"/>
  <c r="AT181" i="13" s="1"/>
  <c r="CC180" i="13"/>
  <c r="Q180" i="13"/>
  <c r="Z181" i="13" s="1"/>
  <c r="F391" i="7" s="1"/>
  <c r="K180" i="13"/>
  <c r="BR180" i="13"/>
  <c r="BS181" i="13" s="1"/>
  <c r="O180" i="13"/>
  <c r="N292" i="12"/>
  <c r="BU180" i="13" l="1"/>
  <c r="BX180" i="13"/>
  <c r="J292" i="12"/>
  <c r="AW181" i="13"/>
  <c r="AZ181" i="13" s="1"/>
  <c r="AJ181" i="13"/>
  <c r="AS181" i="13" s="1"/>
  <c r="CB180" i="13"/>
  <c r="N180" i="13"/>
  <c r="BQ181" i="13"/>
  <c r="J181" i="13"/>
  <c r="BN181" i="13"/>
  <c r="BH181" i="13"/>
  <c r="BC181" i="13" l="1"/>
  <c r="AV181" i="13"/>
  <c r="AY181" i="13" s="1"/>
  <c r="AI181" i="13"/>
  <c r="AR181" i="13" s="1"/>
  <c r="CA180" i="13"/>
  <c r="CD180" i="13" s="1"/>
  <c r="BP181" i="13"/>
  <c r="I181" i="13"/>
  <c r="BM181" i="13"/>
  <c r="J392" i="7"/>
  <c r="Q392" i="7"/>
  <c r="K392" i="7"/>
  <c r="P392" i="7"/>
  <c r="O392" i="7"/>
  <c r="I392" i="7"/>
  <c r="N392" i="7"/>
  <c r="G392" i="7"/>
  <c r="R392" i="7"/>
  <c r="H392" i="7"/>
  <c r="S181" i="13"/>
  <c r="AB182" i="13" s="1"/>
  <c r="M181" i="13"/>
  <c r="BW181" i="13" l="1"/>
  <c r="BZ181" i="13"/>
  <c r="BB181" i="13"/>
  <c r="AU181" i="13"/>
  <c r="AX181" i="13" s="1"/>
  <c r="CE180" i="13"/>
  <c r="P181" i="13"/>
  <c r="L392" i="7"/>
  <c r="G292" i="12" s="1"/>
  <c r="S392" i="7"/>
  <c r="K292" i="12" s="1"/>
  <c r="L292" i="12" s="1"/>
  <c r="M292" i="12" s="1"/>
  <c r="L181" i="13"/>
  <c r="R181" i="13"/>
  <c r="AA182" i="13" s="1"/>
  <c r="BO181" i="13"/>
  <c r="H181" i="13"/>
  <c r="BL181" i="13"/>
  <c r="BV181" i="13" l="1"/>
  <c r="BY181" i="13"/>
  <c r="BA181" i="13"/>
  <c r="BD181" i="13" s="1"/>
  <c r="H292" i="12"/>
  <c r="I292" i="12" s="1"/>
  <c r="AK182" i="13"/>
  <c r="AT182" i="13" s="1"/>
  <c r="CC181" i="13"/>
  <c r="O181" i="13"/>
  <c r="K181" i="13"/>
  <c r="Q181" i="13"/>
  <c r="Z182" i="13" s="1"/>
  <c r="F392" i="7" s="1"/>
  <c r="BR181" i="13"/>
  <c r="BS182" i="13" s="1"/>
  <c r="N293" i="12"/>
  <c r="BU181" i="13" l="1"/>
  <c r="BX181" i="13"/>
  <c r="J293" i="12"/>
  <c r="AW182" i="13"/>
  <c r="AZ182" i="13" s="1"/>
  <c r="AJ182" i="13"/>
  <c r="AS182" i="13" s="1"/>
  <c r="CB181" i="13"/>
  <c r="BH182" i="13"/>
  <c r="BQ182" i="13"/>
  <c r="J182" i="13"/>
  <c r="BN182" i="13"/>
  <c r="N181" i="13"/>
  <c r="BC182" i="13" l="1"/>
  <c r="AV182" i="13"/>
  <c r="AY182" i="13" s="1"/>
  <c r="AI182" i="13"/>
  <c r="AR182" i="13" s="1"/>
  <c r="CA181" i="13"/>
  <c r="CD181" i="13" s="1"/>
  <c r="J393" i="7"/>
  <c r="O393" i="7"/>
  <c r="Q393" i="7"/>
  <c r="K393" i="7"/>
  <c r="R393" i="7"/>
  <c r="G393" i="7"/>
  <c r="N393" i="7"/>
  <c r="P393" i="7"/>
  <c r="H393" i="7"/>
  <c r="I393" i="7"/>
  <c r="S182" i="13"/>
  <c r="AB183" i="13" s="1"/>
  <c r="M182" i="13"/>
  <c r="I182" i="13"/>
  <c r="BP182" i="13"/>
  <c r="BM182" i="13"/>
  <c r="BW182" i="13" l="1"/>
  <c r="BZ182" i="13"/>
  <c r="BB182" i="13"/>
  <c r="AU182" i="13"/>
  <c r="AX182" i="13" s="1"/>
  <c r="CE181" i="13"/>
  <c r="P182" i="13"/>
  <c r="BO182" i="13"/>
  <c r="BL182" i="13"/>
  <c r="H182" i="13"/>
  <c r="R182" i="13"/>
  <c r="AA183" i="13" s="1"/>
  <c r="L182" i="13"/>
  <c r="S393" i="7"/>
  <c r="K293" i="12" s="1"/>
  <c r="L293" i="12" s="1"/>
  <c r="M293" i="12" s="1"/>
  <c r="L393" i="7"/>
  <c r="G293" i="12" s="1"/>
  <c r="BV182" i="13" l="1"/>
  <c r="BY182" i="13"/>
  <c r="H293" i="12"/>
  <c r="I293" i="12" s="1"/>
  <c r="BA182" i="13"/>
  <c r="BD182" i="13" s="1"/>
  <c r="AK183" i="13"/>
  <c r="AT183" i="13" s="1"/>
  <c r="CC182" i="13"/>
  <c r="N294" i="12"/>
  <c r="Q182" i="13"/>
  <c r="Z183" i="13" s="1"/>
  <c r="F393" i="7" s="1"/>
  <c r="K182" i="13"/>
  <c r="BR182" i="13"/>
  <c r="BS183" i="13" s="1"/>
  <c r="O182" i="13"/>
  <c r="BU182" i="13" l="1"/>
  <c r="BX182" i="13"/>
  <c r="J294" i="12"/>
  <c r="AW183" i="13"/>
  <c r="AZ183" i="13" s="1"/>
  <c r="AJ183" i="13"/>
  <c r="AS183" i="13" s="1"/>
  <c r="CB182" i="13"/>
  <c r="N182" i="13"/>
  <c r="J183" i="13"/>
  <c r="BQ183" i="13"/>
  <c r="BN183" i="13"/>
  <c r="BH183" i="13"/>
  <c r="BC183" i="13" l="1"/>
  <c r="AV183" i="13"/>
  <c r="AY183" i="13" s="1"/>
  <c r="AI183" i="13"/>
  <c r="AR183" i="13" s="1"/>
  <c r="CA182" i="13"/>
  <c r="CD182" i="13" s="1"/>
  <c r="S183" i="13"/>
  <c r="AB184" i="13" s="1"/>
  <c r="M183" i="13"/>
  <c r="I183" i="13"/>
  <c r="BM183" i="13"/>
  <c r="BP183" i="13"/>
  <c r="G394" i="7"/>
  <c r="R394" i="7"/>
  <c r="J394" i="7"/>
  <c r="K394" i="7"/>
  <c r="O394" i="7"/>
  <c r="I394" i="7"/>
  <c r="N394" i="7"/>
  <c r="Q394" i="7"/>
  <c r="H394" i="7"/>
  <c r="P394" i="7"/>
  <c r="BW183" i="13" l="1"/>
  <c r="BZ183" i="13"/>
  <c r="BB183" i="13"/>
  <c r="AU183" i="13"/>
  <c r="AX183" i="13" s="1"/>
  <c r="CE182" i="13"/>
  <c r="S394" i="7"/>
  <c r="K294" i="12" s="1"/>
  <c r="L294" i="12" s="1"/>
  <c r="M294" i="12" s="1"/>
  <c r="L394" i="7"/>
  <c r="G294" i="12" s="1"/>
  <c r="P183" i="13"/>
  <c r="H183" i="13"/>
  <c r="BO183" i="13"/>
  <c r="BL183" i="13"/>
  <c r="L183" i="13"/>
  <c r="R183" i="13"/>
  <c r="AA184" i="13" s="1"/>
  <c r="BV183" i="13" l="1"/>
  <c r="BY183" i="13"/>
  <c r="H294" i="12"/>
  <c r="I294" i="12" s="1"/>
  <c r="BA183" i="13"/>
  <c r="BD183" i="13" s="1"/>
  <c r="AK184" i="13"/>
  <c r="AT184" i="13" s="1"/>
  <c r="CC183" i="13"/>
  <c r="N295" i="12"/>
  <c r="O183" i="13"/>
  <c r="K183" i="13"/>
  <c r="Q183" i="13"/>
  <c r="Z184" i="13" s="1"/>
  <c r="F394" i="7" s="1"/>
  <c r="BR183" i="13"/>
  <c r="BS184" i="13" s="1"/>
  <c r="BU183" i="13" l="1"/>
  <c r="BX183" i="13"/>
  <c r="J295" i="12"/>
  <c r="AW184" i="13"/>
  <c r="AZ184" i="13" s="1"/>
  <c r="AJ184" i="13"/>
  <c r="AS184" i="13" s="1"/>
  <c r="CB183" i="13"/>
  <c r="BQ184" i="13"/>
  <c r="J184" i="13"/>
  <c r="BN184" i="13"/>
  <c r="BH184" i="13"/>
  <c r="N183" i="13"/>
  <c r="BC184" i="13" l="1"/>
  <c r="AV184" i="13"/>
  <c r="AY184" i="13" s="1"/>
  <c r="AI184" i="13"/>
  <c r="AR184" i="13" s="1"/>
  <c r="CA183" i="13"/>
  <c r="CD183" i="13" s="1"/>
  <c r="BP184" i="13"/>
  <c r="I184" i="13"/>
  <c r="BM184" i="13"/>
  <c r="N395" i="7"/>
  <c r="H395" i="7"/>
  <c r="G395" i="7"/>
  <c r="J395" i="7"/>
  <c r="I395" i="7"/>
  <c r="O395" i="7"/>
  <c r="P395" i="7"/>
  <c r="K395" i="7"/>
  <c r="Q395" i="7"/>
  <c r="R395" i="7"/>
  <c r="M184" i="13"/>
  <c r="S184" i="13"/>
  <c r="AB185" i="13" s="1"/>
  <c r="BW184" i="13" l="1"/>
  <c r="BZ184" i="13"/>
  <c r="BB184" i="13"/>
  <c r="AU184" i="13"/>
  <c r="AX184" i="13" s="1"/>
  <c r="CE183" i="13"/>
  <c r="P184" i="13"/>
  <c r="L395" i="7"/>
  <c r="G295" i="12" s="1"/>
  <c r="H184" i="13"/>
  <c r="BO184" i="13"/>
  <c r="BL184" i="13"/>
  <c r="S395" i="7"/>
  <c r="K295" i="12" s="1"/>
  <c r="L295" i="12" s="1"/>
  <c r="M295" i="12" s="1"/>
  <c r="L184" i="13"/>
  <c r="R184" i="13"/>
  <c r="AA185" i="13" s="1"/>
  <c r="BV184" i="13" l="1"/>
  <c r="BY184" i="13"/>
  <c r="BA184" i="13"/>
  <c r="BD184" i="13" s="1"/>
  <c r="H295" i="12"/>
  <c r="I295" i="12" s="1"/>
  <c r="AK185" i="13"/>
  <c r="AT185" i="13" s="1"/>
  <c r="CC184" i="13"/>
  <c r="Q184" i="13"/>
  <c r="Z185" i="13" s="1"/>
  <c r="F395" i="7" s="1"/>
  <c r="K184" i="13"/>
  <c r="BR184" i="13"/>
  <c r="BS185" i="13" s="1"/>
  <c r="N296" i="12"/>
  <c r="O184" i="13"/>
  <c r="BU184" i="13" l="1"/>
  <c r="BX184" i="13"/>
  <c r="J296" i="12"/>
  <c r="AW185" i="13"/>
  <c r="AZ185" i="13" s="1"/>
  <c r="AJ185" i="13"/>
  <c r="AS185" i="13" s="1"/>
  <c r="CB184" i="13"/>
  <c r="BH185" i="13"/>
  <c r="N184" i="13"/>
  <c r="BQ185" i="13"/>
  <c r="BN185" i="13"/>
  <c r="J185" i="13"/>
  <c r="BC185" i="13" l="1"/>
  <c r="AV185" i="13"/>
  <c r="AY185" i="13" s="1"/>
  <c r="AI185" i="13"/>
  <c r="AR185" i="13" s="1"/>
  <c r="CA184" i="13"/>
  <c r="CD184" i="13" s="1"/>
  <c r="CE184" i="13" s="1"/>
  <c r="I185" i="13"/>
  <c r="BP185" i="13"/>
  <c r="BM185" i="13"/>
  <c r="S185" i="13"/>
  <c r="AB186" i="13" s="1"/>
  <c r="M185" i="13"/>
  <c r="P396" i="7"/>
  <c r="Q396" i="7"/>
  <c r="G396" i="7"/>
  <c r="I396" i="7"/>
  <c r="O396" i="7"/>
  <c r="K396" i="7"/>
  <c r="H396" i="7"/>
  <c r="J396" i="7"/>
  <c r="N396" i="7"/>
  <c r="R396" i="7"/>
  <c r="BW185" i="13" l="1"/>
  <c r="BZ185" i="13"/>
  <c r="BB185" i="13"/>
  <c r="AU185" i="13"/>
  <c r="AX185" i="13" s="1"/>
  <c r="S396" i="7"/>
  <c r="K296" i="12" s="1"/>
  <c r="L296" i="12" s="1"/>
  <c r="M296" i="12" s="1"/>
  <c r="BO185" i="13"/>
  <c r="H185" i="13"/>
  <c r="BL185" i="13"/>
  <c r="R185" i="13"/>
  <c r="AA186" i="13" s="1"/>
  <c r="L185" i="13"/>
  <c r="P185" i="13"/>
  <c r="L396" i="7"/>
  <c r="G296" i="12" s="1"/>
  <c r="BV185" i="13" l="1"/>
  <c r="BY185" i="13"/>
  <c r="BA185" i="13"/>
  <c r="BD185" i="13" s="1"/>
  <c r="H296" i="12"/>
  <c r="I296" i="12" s="1"/>
  <c r="AK186" i="13"/>
  <c r="AT186" i="13" s="1"/>
  <c r="CC185" i="13"/>
  <c r="K185" i="13"/>
  <c r="Q185" i="13"/>
  <c r="Z186" i="13" s="1"/>
  <c r="F396" i="7" s="1"/>
  <c r="BR185" i="13"/>
  <c r="BS186" i="13" s="1"/>
  <c r="N297" i="12"/>
  <c r="O185" i="13"/>
  <c r="BU185" i="13" l="1"/>
  <c r="BX185" i="13"/>
  <c r="J297" i="12"/>
  <c r="AW186" i="13"/>
  <c r="AZ186" i="13" s="1"/>
  <c r="AJ186" i="13"/>
  <c r="AS186" i="13" s="1"/>
  <c r="CB185" i="13"/>
  <c r="J186" i="13"/>
  <c r="BN186" i="13"/>
  <c r="BQ186" i="13"/>
  <c r="N185" i="13"/>
  <c r="BH186" i="13"/>
  <c r="BC186" i="13" l="1"/>
  <c r="AV186" i="13"/>
  <c r="AY186" i="13" s="1"/>
  <c r="AI186" i="13"/>
  <c r="AR186" i="13" s="1"/>
  <c r="CA185" i="13"/>
  <c r="CD185" i="13" s="1"/>
  <c r="BP186" i="13"/>
  <c r="I186" i="13"/>
  <c r="BM186" i="13"/>
  <c r="S186" i="13"/>
  <c r="AB187" i="13" s="1"/>
  <c r="M186" i="13"/>
  <c r="Q397" i="7"/>
  <c r="R397" i="7"/>
  <c r="N397" i="7"/>
  <c r="P397" i="7"/>
  <c r="I397" i="7"/>
  <c r="O397" i="7"/>
  <c r="J397" i="7"/>
  <c r="G397" i="7"/>
  <c r="H397" i="7"/>
  <c r="K397" i="7"/>
  <c r="BW186" i="13" l="1"/>
  <c r="BZ186" i="13"/>
  <c r="BB186" i="13"/>
  <c r="AU186" i="13"/>
  <c r="AX186" i="13" s="1"/>
  <c r="CE185" i="13"/>
  <c r="L397" i="7"/>
  <c r="G297" i="12" s="1"/>
  <c r="BO186" i="13"/>
  <c r="H186" i="13"/>
  <c r="BL186" i="13"/>
  <c r="S397" i="7"/>
  <c r="K297" i="12" s="1"/>
  <c r="L297" i="12" s="1"/>
  <c r="M297" i="12" s="1"/>
  <c r="L186" i="13"/>
  <c r="R186" i="13"/>
  <c r="AA187" i="13" s="1"/>
  <c r="P186" i="13"/>
  <c r="BV186" i="13" l="1"/>
  <c r="BY186" i="13"/>
  <c r="H297" i="12"/>
  <c r="I297" i="12" s="1"/>
  <c r="BA186" i="13"/>
  <c r="BD186" i="13" s="1"/>
  <c r="AK187" i="13"/>
  <c r="AT187" i="13" s="1"/>
  <c r="CC186" i="13"/>
  <c r="O186" i="13"/>
  <c r="Q186" i="13"/>
  <c r="Z187" i="13" s="1"/>
  <c r="F397" i="7" s="1"/>
  <c r="K186" i="13"/>
  <c r="BR186" i="13"/>
  <c r="BS187" i="13" s="1"/>
  <c r="N298" i="12"/>
  <c r="BU186" i="13" l="1"/>
  <c r="BX186" i="13"/>
  <c r="J298" i="12"/>
  <c r="AW187" i="13"/>
  <c r="AZ187" i="13" s="1"/>
  <c r="AJ187" i="13"/>
  <c r="AS187" i="13" s="1"/>
  <c r="CB186" i="13"/>
  <c r="BQ187" i="13"/>
  <c r="J187" i="13"/>
  <c r="BN187" i="13"/>
  <c r="N186" i="13"/>
  <c r="BH187" i="13"/>
  <c r="BC187" i="13" l="1"/>
  <c r="AV187" i="13"/>
  <c r="AY187" i="13" s="1"/>
  <c r="AI187" i="13"/>
  <c r="AR187" i="13" s="1"/>
  <c r="CA186" i="13"/>
  <c r="CD186" i="13" s="1"/>
  <c r="BP187" i="13"/>
  <c r="I187" i="13"/>
  <c r="BM187" i="13"/>
  <c r="M187" i="13"/>
  <c r="S187" i="13"/>
  <c r="AB188" i="13" s="1"/>
  <c r="N398" i="7"/>
  <c r="I398" i="7"/>
  <c r="G398" i="7"/>
  <c r="O398" i="7"/>
  <c r="H398" i="7"/>
  <c r="K398" i="7"/>
  <c r="J398" i="7"/>
  <c r="P398" i="7"/>
  <c r="R398" i="7"/>
  <c r="Q398" i="7"/>
  <c r="BW187" i="13" l="1"/>
  <c r="BZ187" i="13"/>
  <c r="BB187" i="13"/>
  <c r="AU187" i="13"/>
  <c r="AX187" i="13" s="1"/>
  <c r="CE186" i="13"/>
  <c r="S398" i="7"/>
  <c r="K298" i="12" s="1"/>
  <c r="L298" i="12" s="1"/>
  <c r="M298" i="12" s="1"/>
  <c r="BO187" i="13"/>
  <c r="H187" i="13"/>
  <c r="BR187" i="13" s="1"/>
  <c r="BS188" i="13" s="1"/>
  <c r="BL187" i="13"/>
  <c r="R187" i="13"/>
  <c r="AA188" i="13" s="1"/>
  <c r="L187" i="13"/>
  <c r="P187" i="13"/>
  <c r="L398" i="7"/>
  <c r="G298" i="12" s="1"/>
  <c r="BV187" i="13" l="1"/>
  <c r="BY187" i="13"/>
  <c r="BA187" i="13"/>
  <c r="BD187" i="13" s="1"/>
  <c r="H298" i="12"/>
  <c r="I298" i="12" s="1"/>
  <c r="AK188" i="13"/>
  <c r="AT188" i="13" s="1"/>
  <c r="CC187" i="13"/>
  <c r="O187" i="13"/>
  <c r="Q187" i="13"/>
  <c r="Z188" i="13" s="1"/>
  <c r="F398" i="7" s="1"/>
  <c r="K187" i="13"/>
  <c r="N299" i="12"/>
  <c r="BU187" i="13" l="1"/>
  <c r="BX187" i="13"/>
  <c r="J299" i="12"/>
  <c r="AW188" i="13"/>
  <c r="AZ188" i="13" s="1"/>
  <c r="AJ188" i="13"/>
  <c r="AS188" i="13" s="1"/>
  <c r="CB187" i="13"/>
  <c r="J188" i="13"/>
  <c r="BN188" i="13"/>
  <c r="BQ188" i="13"/>
  <c r="N187" i="13"/>
  <c r="BH188" i="13"/>
  <c r="BC188" i="13" l="1"/>
  <c r="AV188" i="13"/>
  <c r="AY188" i="13" s="1"/>
  <c r="AI188" i="13"/>
  <c r="AR188" i="13" s="1"/>
  <c r="CA187" i="13"/>
  <c r="CD187" i="13" s="1"/>
  <c r="BP188" i="13"/>
  <c r="I188" i="13"/>
  <c r="BM188" i="13"/>
  <c r="I399" i="7"/>
  <c r="K399" i="7"/>
  <c r="N399" i="7"/>
  <c r="O399" i="7"/>
  <c r="P399" i="7"/>
  <c r="G399" i="7"/>
  <c r="J399" i="7"/>
  <c r="Q399" i="7"/>
  <c r="R399" i="7"/>
  <c r="H399" i="7"/>
  <c r="M188" i="13"/>
  <c r="S188" i="13"/>
  <c r="AB189" i="13" s="1"/>
  <c r="BW188" i="13" l="1"/>
  <c r="BZ188" i="13"/>
  <c r="BB188" i="13"/>
  <c r="AU188" i="13"/>
  <c r="AX188" i="13" s="1"/>
  <c r="CE187" i="13"/>
  <c r="P188" i="13"/>
  <c r="S399" i="7"/>
  <c r="K299" i="12" s="1"/>
  <c r="L299" i="12" s="1"/>
  <c r="M299" i="12" s="1"/>
  <c r="L399" i="7"/>
  <c r="G299" i="12" s="1"/>
  <c r="H188" i="13"/>
  <c r="BO188" i="13"/>
  <c r="BL188" i="13"/>
  <c r="L188" i="13"/>
  <c r="R188" i="13"/>
  <c r="AA189" i="13" s="1"/>
  <c r="BV188" i="13" l="1"/>
  <c r="BY188" i="13"/>
  <c r="BA188" i="13"/>
  <c r="BD188" i="13" s="1"/>
  <c r="H299" i="12"/>
  <c r="I299" i="12" s="1"/>
  <c r="AK189" i="13"/>
  <c r="AT189" i="13" s="1"/>
  <c r="CC188" i="13"/>
  <c r="O188" i="13"/>
  <c r="Q188" i="13"/>
  <c r="Z189" i="13" s="1"/>
  <c r="F399" i="7" s="1"/>
  <c r="K188" i="13"/>
  <c r="BR188" i="13"/>
  <c r="BS189" i="13" s="1"/>
  <c r="N300" i="12"/>
  <c r="BU188" i="13" l="1"/>
  <c r="BX188" i="13"/>
  <c r="J300" i="12"/>
  <c r="AW189" i="13"/>
  <c r="AZ189" i="13" s="1"/>
  <c r="AJ189" i="13"/>
  <c r="AS189" i="13" s="1"/>
  <c r="CB188" i="13"/>
  <c r="BH189" i="13"/>
  <c r="BQ189" i="13"/>
  <c r="J189" i="13"/>
  <c r="BN189" i="13"/>
  <c r="N188" i="13"/>
  <c r="BC189" i="13" l="1"/>
  <c r="AV189" i="13"/>
  <c r="AY189" i="13" s="1"/>
  <c r="AI189" i="13"/>
  <c r="AR189" i="13" s="1"/>
  <c r="CA188" i="13"/>
  <c r="CD188" i="13" s="1"/>
  <c r="S189" i="13"/>
  <c r="AB190" i="13" s="1"/>
  <c r="M189" i="13"/>
  <c r="BP189" i="13"/>
  <c r="I189" i="13"/>
  <c r="BM189" i="13"/>
  <c r="I400" i="7"/>
  <c r="J400" i="7"/>
  <c r="G400" i="7"/>
  <c r="K400" i="7"/>
  <c r="Q400" i="7"/>
  <c r="N400" i="7"/>
  <c r="H400" i="7"/>
  <c r="P400" i="7"/>
  <c r="O400" i="7"/>
  <c r="R400" i="7"/>
  <c r="BW189" i="13" l="1"/>
  <c r="BZ189" i="13"/>
  <c r="BB189" i="13"/>
  <c r="AU189" i="13"/>
  <c r="AX189" i="13" s="1"/>
  <c r="CE188" i="13"/>
  <c r="S400" i="7"/>
  <c r="K300" i="12" s="1"/>
  <c r="L300" i="12" s="1"/>
  <c r="M300" i="12" s="1"/>
  <c r="H189" i="13"/>
  <c r="BO189" i="13"/>
  <c r="BL189" i="13"/>
  <c r="R189" i="13"/>
  <c r="AA190" i="13" s="1"/>
  <c r="L189" i="13"/>
  <c r="L400" i="7"/>
  <c r="G300" i="12" s="1"/>
  <c r="P189" i="13"/>
  <c r="BV189" i="13" l="1"/>
  <c r="BY189" i="13"/>
  <c r="BA189" i="13"/>
  <c r="BD189" i="13" s="1"/>
  <c r="H300" i="12"/>
  <c r="I300" i="12" s="1"/>
  <c r="AK190" i="13"/>
  <c r="AT190" i="13" s="1"/>
  <c r="CC189" i="13"/>
  <c r="O189" i="13"/>
  <c r="N301" i="12"/>
  <c r="K189" i="13"/>
  <c r="Q189" i="13"/>
  <c r="Z190" i="13" s="1"/>
  <c r="F400" i="7" s="1"/>
  <c r="BR189" i="13"/>
  <c r="BS190" i="13" s="1"/>
  <c r="BU189" i="13" l="1"/>
  <c r="BX189" i="13"/>
  <c r="J301" i="12"/>
  <c r="AW190" i="13"/>
  <c r="AZ190" i="13" s="1"/>
  <c r="AJ190" i="13"/>
  <c r="AS190" i="13" s="1"/>
  <c r="CB189" i="13"/>
  <c r="BH190" i="13"/>
  <c r="N189" i="13"/>
  <c r="J190" i="13"/>
  <c r="BN190" i="13"/>
  <c r="BQ190" i="13"/>
  <c r="BC190" i="13" l="1"/>
  <c r="AV190" i="13"/>
  <c r="AY190" i="13" s="1"/>
  <c r="AI190" i="13"/>
  <c r="AR190" i="13" s="1"/>
  <c r="CA189" i="13"/>
  <c r="CD189" i="13" s="1"/>
  <c r="CE189" i="13" s="1"/>
  <c r="S190" i="13"/>
  <c r="AB191" i="13" s="1"/>
  <c r="M190" i="13"/>
  <c r="G401" i="7"/>
  <c r="R401" i="7"/>
  <c r="I401" i="7"/>
  <c r="Q401" i="7"/>
  <c r="K401" i="7"/>
  <c r="N401" i="7"/>
  <c r="O401" i="7"/>
  <c r="H401" i="7"/>
  <c r="J401" i="7"/>
  <c r="P401" i="7"/>
  <c r="I190" i="13"/>
  <c r="BP190" i="13"/>
  <c r="BM190" i="13"/>
  <c r="BW190" i="13" l="1"/>
  <c r="BZ190" i="13"/>
  <c r="BB190" i="13"/>
  <c r="AU190" i="13"/>
  <c r="AX190" i="13" s="1"/>
  <c r="S401" i="7"/>
  <c r="K301" i="12" s="1"/>
  <c r="L301" i="12" s="1"/>
  <c r="M301" i="12" s="1"/>
  <c r="L401" i="7"/>
  <c r="G301" i="12" s="1"/>
  <c r="R190" i="13"/>
  <c r="AA191" i="13" s="1"/>
  <c r="L190" i="13"/>
  <c r="BO190" i="13"/>
  <c r="H190" i="13"/>
  <c r="BL190" i="13"/>
  <c r="P190" i="13"/>
  <c r="BV190" i="13" l="1"/>
  <c r="BY190" i="13"/>
  <c r="H301" i="12"/>
  <c r="I301" i="12" s="1"/>
  <c r="BA190" i="13"/>
  <c r="BD190" i="13" s="1"/>
  <c r="AK191" i="13"/>
  <c r="AT191" i="13" s="1"/>
  <c r="CC190" i="13"/>
  <c r="N302" i="12"/>
  <c r="Q190" i="13"/>
  <c r="Z191" i="13" s="1"/>
  <c r="F401" i="7" s="1"/>
  <c r="K190" i="13"/>
  <c r="BR190" i="13"/>
  <c r="BS191" i="13" s="1"/>
  <c r="O190" i="13"/>
  <c r="BU190" i="13" l="1"/>
  <c r="BX190" i="13"/>
  <c r="J302" i="12"/>
  <c r="AW191" i="13"/>
  <c r="AZ191" i="13" s="1"/>
  <c r="AJ191" i="13"/>
  <c r="AS191" i="13" s="1"/>
  <c r="CB190" i="13"/>
  <c r="BQ191" i="13"/>
  <c r="J191" i="13"/>
  <c r="BN191" i="13"/>
  <c r="BH191" i="13"/>
  <c r="N190" i="13"/>
  <c r="BC191" i="13" l="1"/>
  <c r="AV191" i="13"/>
  <c r="AY191" i="13" s="1"/>
  <c r="AI191" i="13"/>
  <c r="AR191" i="13" s="1"/>
  <c r="CA190" i="13"/>
  <c r="CD190" i="13" s="1"/>
  <c r="CE190" i="13" s="1"/>
  <c r="BP191" i="13"/>
  <c r="I191" i="13"/>
  <c r="BM191" i="13"/>
  <c r="N402" i="7"/>
  <c r="P402" i="7"/>
  <c r="H402" i="7"/>
  <c r="K402" i="7"/>
  <c r="J402" i="7"/>
  <c r="I402" i="7"/>
  <c r="G402" i="7"/>
  <c r="O402" i="7"/>
  <c r="R402" i="7"/>
  <c r="Q402" i="7"/>
  <c r="M191" i="13"/>
  <c r="S191" i="13"/>
  <c r="AB192" i="13" s="1"/>
  <c r="BW191" i="13" l="1"/>
  <c r="BZ191" i="13"/>
  <c r="BB191" i="13"/>
  <c r="AU191" i="13"/>
  <c r="AX191" i="13" s="1"/>
  <c r="S402" i="7"/>
  <c r="K302" i="12" s="1"/>
  <c r="L302" i="12" s="1"/>
  <c r="M302" i="12" s="1"/>
  <c r="L191" i="13"/>
  <c r="R191" i="13"/>
  <c r="AA192" i="13" s="1"/>
  <c r="BO191" i="13"/>
  <c r="H191" i="13"/>
  <c r="BL191" i="13"/>
  <c r="P191" i="13"/>
  <c r="L402" i="7"/>
  <c r="G302" i="12" s="1"/>
  <c r="BV191" i="13" l="1"/>
  <c r="BY191" i="13"/>
  <c r="BA191" i="13"/>
  <c r="BD191" i="13" s="1"/>
  <c r="H302" i="12"/>
  <c r="I302" i="12" s="1"/>
  <c r="AK192" i="13"/>
  <c r="AT192" i="13" s="1"/>
  <c r="CC191" i="13"/>
  <c r="O191" i="13"/>
  <c r="N303" i="12"/>
  <c r="K191" i="13"/>
  <c r="BR191" i="13"/>
  <c r="BS192" i="13" s="1"/>
  <c r="Q191" i="13"/>
  <c r="Z192" i="13" s="1"/>
  <c r="F402" i="7" s="1"/>
  <c r="BU191" i="13" l="1"/>
  <c r="BX191" i="13"/>
  <c r="J303" i="12"/>
  <c r="AW192" i="13"/>
  <c r="AZ192" i="13" s="1"/>
  <c r="AJ192" i="13"/>
  <c r="AS192" i="13" s="1"/>
  <c r="CB191" i="13"/>
  <c r="N191" i="13"/>
  <c r="BH192" i="13"/>
  <c r="BQ192" i="13"/>
  <c r="J192" i="13"/>
  <c r="BN192" i="13"/>
  <c r="BC192" i="13" l="1"/>
  <c r="AV192" i="13"/>
  <c r="AY192" i="13" s="1"/>
  <c r="AI192" i="13"/>
  <c r="AR192" i="13" s="1"/>
  <c r="CA191" i="13"/>
  <c r="CD191" i="13" s="1"/>
  <c r="CE191" i="13" s="1"/>
  <c r="I192" i="13"/>
  <c r="BP192" i="13"/>
  <c r="BM192" i="13"/>
  <c r="S192" i="13"/>
  <c r="AB193" i="13" s="1"/>
  <c r="M192" i="13"/>
  <c r="I403" i="7"/>
  <c r="G403" i="7"/>
  <c r="H403" i="7"/>
  <c r="R403" i="7"/>
  <c r="N403" i="7"/>
  <c r="Q403" i="7"/>
  <c r="P403" i="7"/>
  <c r="J403" i="7"/>
  <c r="K403" i="7"/>
  <c r="O403" i="7"/>
  <c r="BW192" i="13" l="1"/>
  <c r="BZ192" i="13"/>
  <c r="BB192" i="13"/>
  <c r="AU192" i="13"/>
  <c r="AX192" i="13" s="1"/>
  <c r="S403" i="7"/>
  <c r="K303" i="12" s="1"/>
  <c r="L303" i="12" s="1"/>
  <c r="M303" i="12" s="1"/>
  <c r="L403" i="7"/>
  <c r="G303" i="12" s="1"/>
  <c r="R192" i="13"/>
  <c r="AA193" i="13" s="1"/>
  <c r="L192" i="13"/>
  <c r="P192" i="13"/>
  <c r="H192" i="13"/>
  <c r="BO192" i="13"/>
  <c r="BL192" i="13"/>
  <c r="BV192" i="13" l="1"/>
  <c r="BY192" i="13"/>
  <c r="H303" i="12"/>
  <c r="I303" i="12" s="1"/>
  <c r="BA192" i="13"/>
  <c r="BD192" i="13" s="1"/>
  <c r="AK193" i="13"/>
  <c r="AT193" i="13" s="1"/>
  <c r="CC192" i="13"/>
  <c r="O192" i="13"/>
  <c r="K192" i="13"/>
  <c r="Q192" i="13"/>
  <c r="Z193" i="13" s="1"/>
  <c r="F403" i="7" s="1"/>
  <c r="BR192" i="13"/>
  <c r="BS193" i="13" s="1"/>
  <c r="N304" i="12"/>
  <c r="BU192" i="13" l="1"/>
  <c r="BX192" i="13"/>
  <c r="J304" i="12"/>
  <c r="AW193" i="13"/>
  <c r="AZ193" i="13" s="1"/>
  <c r="AJ193" i="13"/>
  <c r="AS193" i="13" s="1"/>
  <c r="CB192" i="13"/>
  <c r="BH193" i="13"/>
  <c r="BQ193" i="13"/>
  <c r="BN193" i="13"/>
  <c r="J193" i="13"/>
  <c r="N192" i="13"/>
  <c r="BC193" i="13" l="1"/>
  <c r="AV193" i="13"/>
  <c r="AY193" i="13" s="1"/>
  <c r="AI193" i="13"/>
  <c r="AR193" i="13" s="1"/>
  <c r="CA192" i="13"/>
  <c r="CD192" i="13" s="1"/>
  <c r="CE192" i="13" s="1"/>
  <c r="N404" i="7"/>
  <c r="I404" i="7"/>
  <c r="R404" i="7"/>
  <c r="P404" i="7"/>
  <c r="H404" i="7"/>
  <c r="Q404" i="7"/>
  <c r="O404" i="7"/>
  <c r="K404" i="7"/>
  <c r="G404" i="7"/>
  <c r="J404" i="7"/>
  <c r="M193" i="13"/>
  <c r="S193" i="13"/>
  <c r="AB194" i="13" s="1"/>
  <c r="BP193" i="13"/>
  <c r="I193" i="13"/>
  <c r="BM193" i="13"/>
  <c r="BW193" i="13" l="1"/>
  <c r="BZ193" i="13"/>
  <c r="BB193" i="13"/>
  <c r="AU193" i="13"/>
  <c r="AX193" i="13" s="1"/>
  <c r="P193" i="13"/>
  <c r="R193" i="13"/>
  <c r="AA194" i="13" s="1"/>
  <c r="L193" i="13"/>
  <c r="BO193" i="13"/>
  <c r="H193" i="13"/>
  <c r="BL193" i="13"/>
  <c r="L404" i="7"/>
  <c r="G304" i="12" s="1"/>
  <c r="S404" i="7"/>
  <c r="K304" i="12" s="1"/>
  <c r="L304" i="12" s="1"/>
  <c r="M304" i="12" s="1"/>
  <c r="BV193" i="13" l="1"/>
  <c r="BY193" i="13"/>
  <c r="BA193" i="13"/>
  <c r="BD193" i="13" s="1"/>
  <c r="H304" i="12"/>
  <c r="I304" i="12" s="1"/>
  <c r="AK194" i="13"/>
  <c r="AT194" i="13" s="1"/>
  <c r="CC193" i="13"/>
  <c r="N305" i="12"/>
  <c r="O193" i="13"/>
  <c r="K193" i="13"/>
  <c r="BR193" i="13"/>
  <c r="BS194" i="13" s="1"/>
  <c r="Q193" i="13"/>
  <c r="Z194" i="13" s="1"/>
  <c r="F404" i="7" s="1"/>
  <c r="BU193" i="13" l="1"/>
  <c r="BX193" i="13"/>
  <c r="J305" i="12"/>
  <c r="AW194" i="13"/>
  <c r="AZ194" i="13" s="1"/>
  <c r="AJ194" i="13"/>
  <c r="AS194" i="13" s="1"/>
  <c r="CB193" i="13"/>
  <c r="BH194" i="13"/>
  <c r="BQ194" i="13"/>
  <c r="J194" i="13"/>
  <c r="BN194" i="13"/>
  <c r="N193" i="13"/>
  <c r="BC194" i="13" l="1"/>
  <c r="AV194" i="13"/>
  <c r="AY194" i="13" s="1"/>
  <c r="AI194" i="13"/>
  <c r="AR194" i="13" s="1"/>
  <c r="CA193" i="13"/>
  <c r="CD193" i="13" s="1"/>
  <c r="Q405" i="7"/>
  <c r="I405" i="7"/>
  <c r="J405" i="7"/>
  <c r="P405" i="7"/>
  <c r="R405" i="7"/>
  <c r="O405" i="7"/>
  <c r="G405" i="7"/>
  <c r="N405" i="7"/>
  <c r="H405" i="7"/>
  <c r="K405" i="7"/>
  <c r="I194" i="13"/>
  <c r="BP194" i="13"/>
  <c r="BM194" i="13"/>
  <c r="S194" i="13"/>
  <c r="AB195" i="13" s="1"/>
  <c r="M194" i="13"/>
  <c r="BW194" i="13" l="1"/>
  <c r="BZ194" i="13"/>
  <c r="BB194" i="13"/>
  <c r="AU194" i="13"/>
  <c r="AX194" i="13" s="1"/>
  <c r="CE193" i="13"/>
  <c r="BO194" i="13"/>
  <c r="H194" i="13"/>
  <c r="BL194" i="13"/>
  <c r="S405" i="7"/>
  <c r="K305" i="12" s="1"/>
  <c r="L305" i="12" s="1"/>
  <c r="M305" i="12" s="1"/>
  <c r="R194" i="13"/>
  <c r="AA195" i="13" s="1"/>
  <c r="L194" i="13"/>
  <c r="P194" i="13"/>
  <c r="L405" i="7"/>
  <c r="G305" i="12" s="1"/>
  <c r="BV194" i="13" l="1"/>
  <c r="BY194" i="13"/>
  <c r="H305" i="12"/>
  <c r="I305" i="12" s="1"/>
  <c r="BA194" i="13"/>
  <c r="BD194" i="13" s="1"/>
  <c r="AK195" i="13"/>
  <c r="AT195" i="13" s="1"/>
  <c r="CC194" i="13"/>
  <c r="Q194" i="13"/>
  <c r="Z195" i="13" s="1"/>
  <c r="F405" i="7" s="1"/>
  <c r="K194" i="13"/>
  <c r="BR194" i="13"/>
  <c r="BS195" i="13" s="1"/>
  <c r="N306" i="12"/>
  <c r="O194" i="13"/>
  <c r="BU194" i="13" l="1"/>
  <c r="BX194" i="13"/>
  <c r="J306" i="12"/>
  <c r="AW195" i="13"/>
  <c r="AZ195" i="13" s="1"/>
  <c r="AJ195" i="13"/>
  <c r="AS195" i="13" s="1"/>
  <c r="CB194" i="13"/>
  <c r="BQ195" i="13"/>
  <c r="J195" i="13"/>
  <c r="BN195" i="13"/>
  <c r="N194" i="13"/>
  <c r="BH195" i="13"/>
  <c r="BC195" i="13" l="1"/>
  <c r="AV195" i="13"/>
  <c r="AY195" i="13" s="1"/>
  <c r="AI195" i="13"/>
  <c r="AR195" i="13" s="1"/>
  <c r="CA194" i="13"/>
  <c r="CD194" i="13" s="1"/>
  <c r="CE194" i="13" s="1"/>
  <c r="I195" i="13"/>
  <c r="BP195" i="13"/>
  <c r="BM195" i="13"/>
  <c r="Q406" i="7"/>
  <c r="H406" i="7"/>
  <c r="O406" i="7"/>
  <c r="N406" i="7"/>
  <c r="K406" i="7"/>
  <c r="J406" i="7"/>
  <c r="P406" i="7"/>
  <c r="R406" i="7"/>
  <c r="I406" i="7"/>
  <c r="G406" i="7"/>
  <c r="M195" i="13"/>
  <c r="S195" i="13"/>
  <c r="AB196" i="13" s="1"/>
  <c r="BW195" i="13" l="1"/>
  <c r="BZ195" i="13"/>
  <c r="BB195" i="13"/>
  <c r="AU195" i="13"/>
  <c r="AX195" i="13" s="1"/>
  <c r="L406" i="7"/>
  <c r="G306" i="12" s="1"/>
  <c r="S406" i="7"/>
  <c r="K306" i="12" s="1"/>
  <c r="L306" i="12" s="1"/>
  <c r="M306" i="12" s="1"/>
  <c r="R195" i="13"/>
  <c r="AA196" i="13" s="1"/>
  <c r="L195" i="13"/>
  <c r="H195" i="13"/>
  <c r="BO195" i="13"/>
  <c r="BL195" i="13"/>
  <c r="P195" i="13"/>
  <c r="BV195" i="13" l="1"/>
  <c r="BY195" i="13"/>
  <c r="H306" i="12"/>
  <c r="I306" i="12" s="1"/>
  <c r="BA195" i="13"/>
  <c r="BD195" i="13" s="1"/>
  <c r="AK196" i="13"/>
  <c r="AT196" i="13" s="1"/>
  <c r="CC195" i="13"/>
  <c r="N307" i="12"/>
  <c r="O195" i="13"/>
  <c r="K195" i="13"/>
  <c r="Q195" i="13"/>
  <c r="Z196" i="13" s="1"/>
  <c r="F406" i="7" s="1"/>
  <c r="BR195" i="13"/>
  <c r="BS196" i="13" s="1"/>
  <c r="BU195" i="13" l="1"/>
  <c r="BX195" i="13"/>
  <c r="J307" i="12"/>
  <c r="AW196" i="13"/>
  <c r="AZ196" i="13" s="1"/>
  <c r="AJ196" i="13"/>
  <c r="AS196" i="13" s="1"/>
  <c r="CB195" i="13"/>
  <c r="BH196" i="13"/>
  <c r="BQ196" i="13"/>
  <c r="J196" i="13"/>
  <c r="BN196" i="13"/>
  <c r="N195" i="13"/>
  <c r="BC196" i="13" l="1"/>
  <c r="AV196" i="13"/>
  <c r="AY196" i="13" s="1"/>
  <c r="AI196" i="13"/>
  <c r="AR196" i="13" s="1"/>
  <c r="CA195" i="13"/>
  <c r="CD195" i="13" s="1"/>
  <c r="G407" i="7"/>
  <c r="J407" i="7"/>
  <c r="O407" i="7"/>
  <c r="I407" i="7"/>
  <c r="R407" i="7"/>
  <c r="N407" i="7"/>
  <c r="P407" i="7"/>
  <c r="K407" i="7"/>
  <c r="Q407" i="7"/>
  <c r="H407" i="7"/>
  <c r="S196" i="13"/>
  <c r="AB197" i="13" s="1"/>
  <c r="M196" i="13"/>
  <c r="BP196" i="13"/>
  <c r="I196" i="13"/>
  <c r="BM196" i="13"/>
  <c r="BW196" i="13" l="1"/>
  <c r="BZ196" i="13"/>
  <c r="BB196" i="13"/>
  <c r="AU196" i="13"/>
  <c r="AX196" i="13" s="1"/>
  <c r="CE195" i="13"/>
  <c r="S407" i="7"/>
  <c r="K307" i="12" s="1"/>
  <c r="L307" i="12" s="1"/>
  <c r="M307" i="12" s="1"/>
  <c r="BO196" i="13"/>
  <c r="H196" i="13"/>
  <c r="BL196" i="13"/>
  <c r="P196" i="13"/>
  <c r="L196" i="13"/>
  <c r="R196" i="13"/>
  <c r="AA197" i="13" s="1"/>
  <c r="L407" i="7"/>
  <c r="G307" i="12" s="1"/>
  <c r="BV196" i="13" l="1"/>
  <c r="BY196" i="13"/>
  <c r="H307" i="12"/>
  <c r="I307" i="12" s="1"/>
  <c r="BA196" i="13"/>
  <c r="BD196" i="13" s="1"/>
  <c r="AK197" i="13"/>
  <c r="AT197" i="13" s="1"/>
  <c r="CC196" i="13"/>
  <c r="O196" i="13"/>
  <c r="Q196" i="13"/>
  <c r="Z197" i="13" s="1"/>
  <c r="F407" i="7" s="1"/>
  <c r="BR196" i="13"/>
  <c r="BS197" i="13" s="1"/>
  <c r="K196" i="13"/>
  <c r="N308" i="12"/>
  <c r="BU196" i="13" l="1"/>
  <c r="BX196" i="13"/>
  <c r="J308" i="12"/>
  <c r="AW197" i="13"/>
  <c r="AZ197" i="13" s="1"/>
  <c r="AJ197" i="13"/>
  <c r="AS197" i="13" s="1"/>
  <c r="CB196" i="13"/>
  <c r="J197" i="13"/>
  <c r="BQ197" i="13"/>
  <c r="BN197" i="13"/>
  <c r="N196" i="13"/>
  <c r="BH197" i="13"/>
  <c r="BC197" i="13" l="1"/>
  <c r="AV197" i="13"/>
  <c r="AY197" i="13" s="1"/>
  <c r="AI197" i="13"/>
  <c r="AR197" i="13" s="1"/>
  <c r="CA196" i="13"/>
  <c r="CD196" i="13" s="1"/>
  <c r="CE196" i="13" s="1"/>
  <c r="S197" i="13"/>
  <c r="AB198" i="13" s="1"/>
  <c r="M197" i="13"/>
  <c r="I197" i="13"/>
  <c r="BP197" i="13"/>
  <c r="BM197" i="13"/>
  <c r="K408" i="7"/>
  <c r="G408" i="7"/>
  <c r="R408" i="7"/>
  <c r="N408" i="7"/>
  <c r="P408" i="7"/>
  <c r="Q408" i="7"/>
  <c r="O408" i="7"/>
  <c r="H408" i="7"/>
  <c r="I408" i="7"/>
  <c r="J408" i="7"/>
  <c r="BW197" i="13" l="1"/>
  <c r="BZ197" i="13"/>
  <c r="BB197" i="13"/>
  <c r="AU197" i="13"/>
  <c r="AX197" i="13" s="1"/>
  <c r="L408" i="7"/>
  <c r="G308" i="12" s="1"/>
  <c r="BO197" i="13"/>
  <c r="H197" i="13"/>
  <c r="BL197" i="13"/>
  <c r="P197" i="13"/>
  <c r="S408" i="7"/>
  <c r="K308" i="12" s="1"/>
  <c r="L308" i="12" s="1"/>
  <c r="M308" i="12" s="1"/>
  <c r="R197" i="13"/>
  <c r="AA198" i="13" s="1"/>
  <c r="L197" i="13"/>
  <c r="BV197" i="13" l="1"/>
  <c r="BY197" i="13"/>
  <c r="BA197" i="13"/>
  <c r="BD197" i="13" s="1"/>
  <c r="H308" i="12"/>
  <c r="I308" i="12" s="1"/>
  <c r="AK198" i="13"/>
  <c r="AT198" i="13" s="1"/>
  <c r="CC197" i="13"/>
  <c r="N309" i="12"/>
  <c r="Q197" i="13"/>
  <c r="Z198" i="13" s="1"/>
  <c r="F408" i="7" s="1"/>
  <c r="BR197" i="13"/>
  <c r="BS198" i="13" s="1"/>
  <c r="K197" i="13"/>
  <c r="O197" i="13"/>
  <c r="BU197" i="13" l="1"/>
  <c r="BX197" i="13"/>
  <c r="J309" i="12"/>
  <c r="AW198" i="13"/>
  <c r="AZ198" i="13" s="1"/>
  <c r="AJ198" i="13"/>
  <c r="AS198" i="13" s="1"/>
  <c r="CB197" i="13"/>
  <c r="J198" i="13"/>
  <c r="BQ198" i="13"/>
  <c r="BN198" i="13"/>
  <c r="BH198" i="13"/>
  <c r="N197" i="13"/>
  <c r="BC198" i="13" l="1"/>
  <c r="AV198" i="13"/>
  <c r="AY198" i="13" s="1"/>
  <c r="AI198" i="13"/>
  <c r="AR198" i="13" s="1"/>
  <c r="CA197" i="13"/>
  <c r="CD197" i="13" s="1"/>
  <c r="CE197" i="13" s="1"/>
  <c r="G409" i="7"/>
  <c r="P409" i="7"/>
  <c r="R409" i="7"/>
  <c r="H409" i="7"/>
  <c r="N409" i="7"/>
  <c r="K409" i="7"/>
  <c r="I409" i="7"/>
  <c r="O409" i="7"/>
  <c r="Q409" i="7"/>
  <c r="J409" i="7"/>
  <c r="BP198" i="13"/>
  <c r="I198" i="13"/>
  <c r="BM198" i="13"/>
  <c r="S198" i="13"/>
  <c r="AB199" i="13" s="1"/>
  <c r="M198" i="13"/>
  <c r="BW198" i="13" l="1"/>
  <c r="BZ198" i="13"/>
  <c r="BB198" i="13"/>
  <c r="AU198" i="13"/>
  <c r="AX198" i="13" s="1"/>
  <c r="H198" i="13"/>
  <c r="BO198" i="13"/>
  <c r="BL198" i="13"/>
  <c r="S409" i="7"/>
  <c r="K309" i="12" s="1"/>
  <c r="L309" i="12" s="1"/>
  <c r="M309" i="12" s="1"/>
  <c r="L409" i="7"/>
  <c r="G309" i="12" s="1"/>
  <c r="L198" i="13"/>
  <c r="R198" i="13"/>
  <c r="AA199" i="13" s="1"/>
  <c r="P198" i="13"/>
  <c r="BV198" i="13" l="1"/>
  <c r="BY198" i="13"/>
  <c r="BA198" i="13"/>
  <c r="BD198" i="13" s="1"/>
  <c r="H309" i="12"/>
  <c r="I309" i="12" s="1"/>
  <c r="AK199" i="13"/>
  <c r="AT199" i="13" s="1"/>
  <c r="CC198" i="13"/>
  <c r="O198" i="13"/>
  <c r="N310" i="12"/>
  <c r="K198" i="13"/>
  <c r="Q198" i="13"/>
  <c r="Z199" i="13" s="1"/>
  <c r="F409" i="7" s="1"/>
  <c r="BR198" i="13"/>
  <c r="BS199" i="13" s="1"/>
  <c r="BU198" i="13" l="1"/>
  <c r="BX198" i="13"/>
  <c r="J310" i="12"/>
  <c r="AW199" i="13"/>
  <c r="AZ199" i="13" s="1"/>
  <c r="AJ199" i="13"/>
  <c r="AS199" i="13" s="1"/>
  <c r="CB198" i="13"/>
  <c r="BQ199" i="13"/>
  <c r="J199" i="13"/>
  <c r="BN199" i="13"/>
  <c r="BH199" i="13"/>
  <c r="N198" i="13"/>
  <c r="BC199" i="13" l="1"/>
  <c r="AV199" i="13"/>
  <c r="AY199" i="13" s="1"/>
  <c r="AI199" i="13"/>
  <c r="AR199" i="13" s="1"/>
  <c r="CA198" i="13"/>
  <c r="CD198" i="13" s="1"/>
  <c r="CE198" i="13" s="1"/>
  <c r="I410" i="7"/>
  <c r="G410" i="7"/>
  <c r="J410" i="7"/>
  <c r="O410" i="7"/>
  <c r="K410" i="7"/>
  <c r="Q410" i="7"/>
  <c r="H410" i="7"/>
  <c r="R410" i="7"/>
  <c r="N410" i="7"/>
  <c r="P410" i="7"/>
  <c r="S199" i="13"/>
  <c r="AB200" i="13" s="1"/>
  <c r="M199" i="13"/>
  <c r="I199" i="13"/>
  <c r="BP199" i="13"/>
  <c r="BM199" i="13"/>
  <c r="BW199" i="13" l="1"/>
  <c r="BZ199" i="13"/>
  <c r="BB199" i="13"/>
  <c r="AU199" i="13"/>
  <c r="AX199" i="13" s="1"/>
  <c r="S410" i="7"/>
  <c r="K310" i="12" s="1"/>
  <c r="L310" i="12" s="1"/>
  <c r="M310" i="12" s="1"/>
  <c r="L199" i="13"/>
  <c r="R199" i="13"/>
  <c r="AA200" i="13" s="1"/>
  <c r="L410" i="7"/>
  <c r="G310" i="12" s="1"/>
  <c r="P199" i="13"/>
  <c r="BO199" i="13"/>
  <c r="H199" i="13"/>
  <c r="BL199" i="13"/>
  <c r="BV199" i="13" l="1"/>
  <c r="BY199" i="13"/>
  <c r="H310" i="12"/>
  <c r="I310" i="12" s="1"/>
  <c r="BA199" i="13"/>
  <c r="BD199" i="13" s="1"/>
  <c r="AK200" i="13"/>
  <c r="AT200" i="13" s="1"/>
  <c r="CC199" i="13"/>
  <c r="N311" i="12"/>
  <c r="BR199" i="13"/>
  <c r="BS200" i="13" s="1"/>
  <c r="Q199" i="13"/>
  <c r="Z200" i="13" s="1"/>
  <c r="F410" i="7" s="1"/>
  <c r="K199" i="13"/>
  <c r="O199" i="13"/>
  <c r="BU199" i="13" l="1"/>
  <c r="BX199" i="13"/>
  <c r="J311" i="12"/>
  <c r="AW200" i="13"/>
  <c r="AZ200" i="13" s="1"/>
  <c r="AJ200" i="13"/>
  <c r="AS200" i="13" s="1"/>
  <c r="CB199" i="13"/>
  <c r="BH200" i="13"/>
  <c r="J200" i="13"/>
  <c r="BQ200" i="13"/>
  <c r="BN200" i="13"/>
  <c r="N199" i="13"/>
  <c r="BC200" i="13" l="1"/>
  <c r="AV200" i="13"/>
  <c r="AY200" i="13" s="1"/>
  <c r="AI200" i="13"/>
  <c r="AR200" i="13" s="1"/>
  <c r="CA199" i="13"/>
  <c r="CD199" i="13" s="1"/>
  <c r="CE199" i="13" s="1"/>
  <c r="I200" i="13"/>
  <c r="BP200" i="13"/>
  <c r="BM200" i="13"/>
  <c r="G411" i="7"/>
  <c r="P411" i="7"/>
  <c r="J411" i="7"/>
  <c r="O411" i="7"/>
  <c r="R411" i="7"/>
  <c r="Q411" i="7"/>
  <c r="K411" i="7"/>
  <c r="H411" i="7"/>
  <c r="N411" i="7"/>
  <c r="I411" i="7"/>
  <c r="S200" i="13"/>
  <c r="AB201" i="13" s="1"/>
  <c r="M200" i="13"/>
  <c r="BW200" i="13" l="1"/>
  <c r="BZ200" i="13"/>
  <c r="BB200" i="13"/>
  <c r="AU200" i="13"/>
  <c r="AX200" i="13" s="1"/>
  <c r="S411" i="7"/>
  <c r="K311" i="12" s="1"/>
  <c r="L311" i="12" s="1"/>
  <c r="M311" i="12" s="1"/>
  <c r="L411" i="7"/>
  <c r="G311" i="12" s="1"/>
  <c r="R200" i="13"/>
  <c r="AA201" i="13" s="1"/>
  <c r="L200" i="13"/>
  <c r="P200" i="13"/>
  <c r="BO200" i="13"/>
  <c r="H200" i="13"/>
  <c r="BL200" i="13"/>
  <c r="BV200" i="13" l="1"/>
  <c r="BY200" i="13"/>
  <c r="BA200" i="13"/>
  <c r="BD200" i="13" s="1"/>
  <c r="H311" i="12"/>
  <c r="I311" i="12" s="1"/>
  <c r="AK201" i="13"/>
  <c r="AT201" i="13" s="1"/>
  <c r="CC200" i="13"/>
  <c r="O200" i="13"/>
  <c r="BR200" i="13"/>
  <c r="BS201" i="13" s="1"/>
  <c r="Q200" i="13"/>
  <c r="Z201" i="13" s="1"/>
  <c r="F411" i="7" s="1"/>
  <c r="K200" i="13"/>
  <c r="N312" i="12"/>
  <c r="BU200" i="13" l="1"/>
  <c r="BX200" i="13"/>
  <c r="J312" i="12"/>
  <c r="AW201" i="13"/>
  <c r="AZ201" i="13" s="1"/>
  <c r="AJ201" i="13"/>
  <c r="AS201" i="13" s="1"/>
  <c r="CB200" i="13"/>
  <c r="BH201" i="13"/>
  <c r="N200" i="13"/>
  <c r="J201" i="13"/>
  <c r="BQ201" i="13"/>
  <c r="BN201" i="13"/>
  <c r="BC201" i="13" l="1"/>
  <c r="AV201" i="13"/>
  <c r="AY201" i="13" s="1"/>
  <c r="AI201" i="13"/>
  <c r="AR201" i="13" s="1"/>
  <c r="CA200" i="13"/>
  <c r="CD200" i="13" s="1"/>
  <c r="M201" i="13"/>
  <c r="S201" i="13"/>
  <c r="AB202" i="13" s="1"/>
  <c r="H412" i="7"/>
  <c r="P412" i="7"/>
  <c r="N412" i="7"/>
  <c r="Q412" i="7"/>
  <c r="O412" i="7"/>
  <c r="I412" i="7"/>
  <c r="J412" i="7"/>
  <c r="G412" i="7"/>
  <c r="R412" i="7"/>
  <c r="K412" i="7"/>
  <c r="BP201" i="13"/>
  <c r="I201" i="13"/>
  <c r="BM201" i="13"/>
  <c r="BW201" i="13" l="1"/>
  <c r="BZ201" i="13"/>
  <c r="BB201" i="13"/>
  <c r="AU201" i="13"/>
  <c r="AX201" i="13" s="1"/>
  <c r="CE200" i="13"/>
  <c r="R201" i="13"/>
  <c r="AA202" i="13" s="1"/>
  <c r="L201" i="13"/>
  <c r="BO201" i="13"/>
  <c r="H201" i="13"/>
  <c r="BL201" i="13"/>
  <c r="P201" i="13"/>
  <c r="S412" i="7"/>
  <c r="K312" i="12" s="1"/>
  <c r="L312" i="12" s="1"/>
  <c r="M312" i="12" s="1"/>
  <c r="L412" i="7"/>
  <c r="G312" i="12" s="1"/>
  <c r="BV201" i="13" l="1"/>
  <c r="BY201" i="13"/>
  <c r="BA201" i="13"/>
  <c r="BD201" i="13" s="1"/>
  <c r="H312" i="12"/>
  <c r="I312" i="12" s="1"/>
  <c r="AK202" i="13"/>
  <c r="AT202" i="13" s="1"/>
  <c r="CC201" i="13"/>
  <c r="BR201" i="13"/>
  <c r="BS202" i="13" s="1"/>
  <c r="Q201" i="13"/>
  <c r="Z202" i="13" s="1"/>
  <c r="F412" i="7" s="1"/>
  <c r="K201" i="13"/>
  <c r="N313" i="12"/>
  <c r="O201" i="13"/>
  <c r="BU201" i="13" l="1"/>
  <c r="BX201" i="13"/>
  <c r="J313" i="12"/>
  <c r="AW202" i="13"/>
  <c r="AZ202" i="13" s="1"/>
  <c r="AJ202" i="13"/>
  <c r="AS202" i="13" s="1"/>
  <c r="CB201" i="13"/>
  <c r="N201" i="13"/>
  <c r="BQ202" i="13"/>
  <c r="J202" i="13"/>
  <c r="BN202" i="13"/>
  <c r="BH202" i="13"/>
  <c r="BC202" i="13" l="1"/>
  <c r="AV202" i="13"/>
  <c r="AY202" i="13" s="1"/>
  <c r="AI202" i="13"/>
  <c r="AR202" i="13" s="1"/>
  <c r="CA201" i="13"/>
  <c r="CD201" i="13" s="1"/>
  <c r="CE201" i="13" s="1"/>
  <c r="M202" i="13"/>
  <c r="S202" i="13"/>
  <c r="AB203" i="13" s="1"/>
  <c r="I202" i="13"/>
  <c r="BP202" i="13"/>
  <c r="BM202" i="13"/>
  <c r="N413" i="7"/>
  <c r="I413" i="7"/>
  <c r="Q413" i="7"/>
  <c r="K413" i="7"/>
  <c r="G413" i="7"/>
  <c r="O413" i="7"/>
  <c r="J413" i="7"/>
  <c r="R413" i="7"/>
  <c r="P413" i="7"/>
  <c r="H413" i="7"/>
  <c r="BW202" i="13" l="1"/>
  <c r="BZ202" i="13"/>
  <c r="BB202" i="13"/>
  <c r="AU202" i="13"/>
  <c r="AX202" i="13" s="1"/>
  <c r="L202" i="13"/>
  <c r="R202" i="13"/>
  <c r="AA203" i="13" s="1"/>
  <c r="BO202" i="13"/>
  <c r="H202" i="13"/>
  <c r="BL202" i="13"/>
  <c r="P202" i="13"/>
  <c r="L413" i="7"/>
  <c r="G313" i="12" s="1"/>
  <c r="S413" i="7"/>
  <c r="K313" i="12" s="1"/>
  <c r="L313" i="12" s="1"/>
  <c r="M313" i="12" s="1"/>
  <c r="BV202" i="13" l="1"/>
  <c r="BY202" i="13"/>
  <c r="H313" i="12"/>
  <c r="I313" i="12" s="1"/>
  <c r="BA202" i="13"/>
  <c r="BD202" i="13" s="1"/>
  <c r="AK203" i="13"/>
  <c r="AT203" i="13" s="1"/>
  <c r="CC202" i="13"/>
  <c r="N314" i="12"/>
  <c r="BR202" i="13"/>
  <c r="BS203" i="13" s="1"/>
  <c r="Q202" i="13"/>
  <c r="Z203" i="13" s="1"/>
  <c r="F413" i="7" s="1"/>
  <c r="K202" i="13"/>
  <c r="O202" i="13"/>
  <c r="BU202" i="13" l="1"/>
  <c r="BX202" i="13"/>
  <c r="J314" i="12"/>
  <c r="AW203" i="13"/>
  <c r="AZ203" i="13" s="1"/>
  <c r="AJ203" i="13"/>
  <c r="AS203" i="13" s="1"/>
  <c r="CB202" i="13"/>
  <c r="BH203" i="13"/>
  <c r="N202" i="13"/>
  <c r="BQ203" i="13"/>
  <c r="J203" i="13"/>
  <c r="BN203" i="13"/>
  <c r="BC203" i="13" l="1"/>
  <c r="AV203" i="13"/>
  <c r="AY203" i="13" s="1"/>
  <c r="AI203" i="13"/>
  <c r="AR203" i="13" s="1"/>
  <c r="CA202" i="13"/>
  <c r="CD202" i="13" s="1"/>
  <c r="CE202" i="13" s="1"/>
  <c r="M203" i="13"/>
  <c r="S203" i="13"/>
  <c r="AB204" i="13" s="1"/>
  <c r="J414" i="7"/>
  <c r="N414" i="7"/>
  <c r="K414" i="7"/>
  <c r="I414" i="7"/>
  <c r="R414" i="7"/>
  <c r="O414" i="7"/>
  <c r="G414" i="7"/>
  <c r="Q414" i="7"/>
  <c r="H414" i="7"/>
  <c r="P414" i="7"/>
  <c r="I203" i="13"/>
  <c r="BP203" i="13"/>
  <c r="BM203" i="13"/>
  <c r="BW203" i="13" l="1"/>
  <c r="BZ203" i="13"/>
  <c r="BB203" i="13"/>
  <c r="AU203" i="13"/>
  <c r="AX203" i="13" s="1"/>
  <c r="L414" i="7"/>
  <c r="G314" i="12" s="1"/>
  <c r="BO203" i="13"/>
  <c r="H203" i="13"/>
  <c r="BL203" i="13"/>
  <c r="R203" i="13"/>
  <c r="AA204" i="13" s="1"/>
  <c r="L203" i="13"/>
  <c r="S414" i="7"/>
  <c r="K314" i="12" s="1"/>
  <c r="L314" i="12" s="1"/>
  <c r="M314" i="12" s="1"/>
  <c r="P203" i="13"/>
  <c r="BV203" i="13" l="1"/>
  <c r="BY203" i="13"/>
  <c r="BA203" i="13"/>
  <c r="BD203" i="13" s="1"/>
  <c r="H314" i="12"/>
  <c r="I314" i="12" s="1"/>
  <c r="AK204" i="13"/>
  <c r="AT204" i="13" s="1"/>
  <c r="CC203" i="13"/>
  <c r="O203" i="13"/>
  <c r="K203" i="13"/>
  <c r="Q203" i="13"/>
  <c r="Z204" i="13" s="1"/>
  <c r="F414" i="7" s="1"/>
  <c r="BR203" i="13"/>
  <c r="BS204" i="13" s="1"/>
  <c r="N315" i="12"/>
  <c r="BU203" i="13" l="1"/>
  <c r="BX203" i="13"/>
  <c r="J315" i="12"/>
  <c r="AW204" i="13"/>
  <c r="AZ204" i="13" s="1"/>
  <c r="AJ204" i="13"/>
  <c r="AS204" i="13" s="1"/>
  <c r="CB203" i="13"/>
  <c r="BH204" i="13"/>
  <c r="J204" i="13"/>
  <c r="BQ204" i="13"/>
  <c r="BN204" i="13"/>
  <c r="N203" i="13"/>
  <c r="BC204" i="13" l="1"/>
  <c r="AV204" i="13"/>
  <c r="AY204" i="13" s="1"/>
  <c r="AI204" i="13"/>
  <c r="AR204" i="13" s="1"/>
  <c r="CA203" i="13"/>
  <c r="CD203" i="13" s="1"/>
  <c r="CE203" i="13" s="1"/>
  <c r="G415" i="7"/>
  <c r="R415" i="7"/>
  <c r="K415" i="7"/>
  <c r="O415" i="7"/>
  <c r="H415" i="7"/>
  <c r="P415" i="7"/>
  <c r="I415" i="7"/>
  <c r="N415" i="7"/>
  <c r="Q415" i="7"/>
  <c r="J415" i="7"/>
  <c r="M204" i="13"/>
  <c r="S204" i="13"/>
  <c r="AB205" i="13" s="1"/>
  <c r="BP204" i="13"/>
  <c r="I204" i="13"/>
  <c r="BM204" i="13"/>
  <c r="BW204" i="13" l="1"/>
  <c r="BZ204" i="13"/>
  <c r="BB204" i="13"/>
  <c r="AU204" i="13"/>
  <c r="AX204" i="13" s="1"/>
  <c r="S415" i="7"/>
  <c r="K315" i="12" s="1"/>
  <c r="L315" i="12" s="1"/>
  <c r="M315" i="12" s="1"/>
  <c r="L415" i="7"/>
  <c r="G315" i="12" s="1"/>
  <c r="L204" i="13"/>
  <c r="R204" i="13"/>
  <c r="AA205" i="13" s="1"/>
  <c r="P204" i="13"/>
  <c r="BO204" i="13"/>
  <c r="H204" i="13"/>
  <c r="BL204" i="13"/>
  <c r="BV204" i="13" l="1"/>
  <c r="BY204" i="13"/>
  <c r="H315" i="12"/>
  <c r="I315" i="12" s="1"/>
  <c r="BA204" i="13"/>
  <c r="BD204" i="13" s="1"/>
  <c r="AK205" i="13"/>
  <c r="AT205" i="13" s="1"/>
  <c r="CC204" i="13"/>
  <c r="N316" i="12"/>
  <c r="K204" i="13"/>
  <c r="Q204" i="13"/>
  <c r="Z205" i="13" s="1"/>
  <c r="F415" i="7" s="1"/>
  <c r="BR204" i="13"/>
  <c r="BS205" i="13" s="1"/>
  <c r="O204" i="13"/>
  <c r="BU204" i="13" l="1"/>
  <c r="BX204" i="13"/>
  <c r="J316" i="12"/>
  <c r="AW205" i="13"/>
  <c r="AZ205" i="13" s="1"/>
  <c r="AJ205" i="13"/>
  <c r="AS205" i="13" s="1"/>
  <c r="CB204" i="13"/>
  <c r="BQ205" i="13"/>
  <c r="J205" i="13"/>
  <c r="BN205" i="13"/>
  <c r="N204" i="13"/>
  <c r="BH205" i="13"/>
  <c r="BC205" i="13" l="1"/>
  <c r="AV205" i="13"/>
  <c r="AY205" i="13" s="1"/>
  <c r="AI205" i="13"/>
  <c r="AR205" i="13" s="1"/>
  <c r="CA204" i="13"/>
  <c r="CD204" i="13" s="1"/>
  <c r="CE204" i="13" s="1"/>
  <c r="BP205" i="13"/>
  <c r="I205" i="13"/>
  <c r="BM205" i="13"/>
  <c r="G416" i="7"/>
  <c r="K416" i="7"/>
  <c r="P416" i="7"/>
  <c r="H416" i="7"/>
  <c r="J416" i="7"/>
  <c r="O416" i="7"/>
  <c r="Q416" i="7"/>
  <c r="R416" i="7"/>
  <c r="I416" i="7"/>
  <c r="N416" i="7"/>
  <c r="M205" i="13"/>
  <c r="S205" i="13"/>
  <c r="AB206" i="13" s="1"/>
  <c r="BW205" i="13" l="1"/>
  <c r="BZ205" i="13"/>
  <c r="BB205" i="13"/>
  <c r="AU205" i="13"/>
  <c r="AX205" i="13" s="1"/>
  <c r="L416" i="7"/>
  <c r="G316" i="12" s="1"/>
  <c r="S416" i="7"/>
  <c r="K316" i="12" s="1"/>
  <c r="L316" i="12" s="1"/>
  <c r="M316" i="12" s="1"/>
  <c r="L205" i="13"/>
  <c r="R205" i="13"/>
  <c r="AA206" i="13" s="1"/>
  <c r="BO205" i="13"/>
  <c r="H205" i="13"/>
  <c r="BL205" i="13"/>
  <c r="P205" i="13"/>
  <c r="BV205" i="13" l="1"/>
  <c r="BY205" i="13"/>
  <c r="BA205" i="13"/>
  <c r="BD205" i="13" s="1"/>
  <c r="H316" i="12"/>
  <c r="I316" i="12" s="1"/>
  <c r="AK206" i="13"/>
  <c r="AT206" i="13" s="1"/>
  <c r="CC205" i="13"/>
  <c r="Q205" i="13"/>
  <c r="Z206" i="13" s="1"/>
  <c r="F416" i="7" s="1"/>
  <c r="K205" i="13"/>
  <c r="BR205" i="13"/>
  <c r="BS206" i="13" s="1"/>
  <c r="N317" i="12"/>
  <c r="O205" i="13"/>
  <c r="BU205" i="13" l="1"/>
  <c r="BX205" i="13"/>
  <c r="J317" i="12"/>
  <c r="AW206" i="13"/>
  <c r="AZ206" i="13" s="1"/>
  <c r="AJ206" i="13"/>
  <c r="AS206" i="13" s="1"/>
  <c r="CB205" i="13"/>
  <c r="N205" i="13"/>
  <c r="J206" i="13"/>
  <c r="BQ206" i="13"/>
  <c r="BN206" i="13"/>
  <c r="BH206" i="13"/>
  <c r="BC206" i="13" l="1"/>
  <c r="AV206" i="13"/>
  <c r="AY206" i="13" s="1"/>
  <c r="AI206" i="13"/>
  <c r="AR206" i="13" s="1"/>
  <c r="CA205" i="13"/>
  <c r="CD205" i="13" s="1"/>
  <c r="CE205" i="13" s="1"/>
  <c r="BP206" i="13"/>
  <c r="I206" i="13"/>
  <c r="BM206" i="13"/>
  <c r="I417" i="7"/>
  <c r="P417" i="7"/>
  <c r="R417" i="7"/>
  <c r="Q417" i="7"/>
  <c r="G417" i="7"/>
  <c r="N417" i="7"/>
  <c r="K417" i="7"/>
  <c r="J417" i="7"/>
  <c r="O417" i="7"/>
  <c r="H417" i="7"/>
  <c r="S206" i="13"/>
  <c r="AB207" i="13" s="1"/>
  <c r="M206" i="13"/>
  <c r="BW206" i="13" l="1"/>
  <c r="BZ206" i="13"/>
  <c r="BB206" i="13"/>
  <c r="AU206" i="13"/>
  <c r="AX206" i="13" s="1"/>
  <c r="S417" i="7"/>
  <c r="K317" i="12" s="1"/>
  <c r="L317" i="12" s="1"/>
  <c r="M317" i="12" s="1"/>
  <c r="BO206" i="13"/>
  <c r="H206" i="13"/>
  <c r="BL206" i="13"/>
  <c r="P206" i="13"/>
  <c r="L206" i="13"/>
  <c r="R206" i="13"/>
  <c r="AA207" i="13" s="1"/>
  <c r="L417" i="7"/>
  <c r="G317" i="12" s="1"/>
  <c r="BV206" i="13" l="1"/>
  <c r="BY206" i="13"/>
  <c r="H317" i="12"/>
  <c r="I317" i="12" s="1"/>
  <c r="BA206" i="13"/>
  <c r="BD206" i="13" s="1"/>
  <c r="AK207" i="13"/>
  <c r="AT207" i="13" s="1"/>
  <c r="CC206" i="13"/>
  <c r="N318" i="12"/>
  <c r="Q206" i="13"/>
  <c r="Z207" i="13" s="1"/>
  <c r="F417" i="7" s="1"/>
  <c r="K206" i="13"/>
  <c r="BR206" i="13"/>
  <c r="BS207" i="13" s="1"/>
  <c r="O206" i="13"/>
  <c r="BU206" i="13" l="1"/>
  <c r="BX206" i="13"/>
  <c r="J318" i="12"/>
  <c r="AW207" i="13"/>
  <c r="AZ207" i="13" s="1"/>
  <c r="AJ207" i="13"/>
  <c r="AS207" i="13" s="1"/>
  <c r="CB206" i="13"/>
  <c r="BQ207" i="13"/>
  <c r="J207" i="13"/>
  <c r="BN207" i="13"/>
  <c r="BH207" i="13"/>
  <c r="N206" i="13"/>
  <c r="BC207" i="13" l="1"/>
  <c r="AV207" i="13"/>
  <c r="AY207" i="13" s="1"/>
  <c r="AI207" i="13"/>
  <c r="AR207" i="13" s="1"/>
  <c r="CA206" i="13"/>
  <c r="CD206" i="13" s="1"/>
  <c r="M207" i="13"/>
  <c r="S207" i="13"/>
  <c r="AB208" i="13" s="1"/>
  <c r="I418" i="7"/>
  <c r="Q418" i="7"/>
  <c r="G418" i="7"/>
  <c r="K418" i="7"/>
  <c r="P418" i="7"/>
  <c r="J418" i="7"/>
  <c r="O418" i="7"/>
  <c r="N418" i="7"/>
  <c r="R418" i="7"/>
  <c r="H418" i="7"/>
  <c r="I207" i="13"/>
  <c r="BP207" i="13"/>
  <c r="BM207" i="13"/>
  <c r="BW207" i="13" l="1"/>
  <c r="BZ207" i="13"/>
  <c r="BB207" i="13"/>
  <c r="AU207" i="13"/>
  <c r="AX207" i="13" s="1"/>
  <c r="CE206" i="13"/>
  <c r="L418" i="7"/>
  <c r="G318" i="12" s="1"/>
  <c r="BO207" i="13"/>
  <c r="BL207" i="13"/>
  <c r="H207" i="13"/>
  <c r="P207" i="13"/>
  <c r="L207" i="13"/>
  <c r="R207" i="13"/>
  <c r="AA208" i="13" s="1"/>
  <c r="S418" i="7"/>
  <c r="K318" i="12" s="1"/>
  <c r="L318" i="12" s="1"/>
  <c r="M318" i="12" s="1"/>
  <c r="BV207" i="13" l="1"/>
  <c r="BY207" i="13"/>
  <c r="BA207" i="13"/>
  <c r="BD207" i="13" s="1"/>
  <c r="H318" i="12"/>
  <c r="I318" i="12" s="1"/>
  <c r="AK208" i="13"/>
  <c r="AT208" i="13" s="1"/>
  <c r="CC207" i="13"/>
  <c r="N319" i="12"/>
  <c r="BR207" i="13"/>
  <c r="BS208" i="13" s="1"/>
  <c r="Q207" i="13"/>
  <c r="Z208" i="13" s="1"/>
  <c r="F418" i="7" s="1"/>
  <c r="K207" i="13"/>
  <c r="O207" i="13"/>
  <c r="BU207" i="13" l="1"/>
  <c r="BX207" i="13"/>
  <c r="J319" i="12"/>
  <c r="AW208" i="13"/>
  <c r="AZ208" i="13" s="1"/>
  <c r="AJ208" i="13"/>
  <c r="AS208" i="13" s="1"/>
  <c r="CB207" i="13"/>
  <c r="N207" i="13"/>
  <c r="BH208" i="13"/>
  <c r="BQ208" i="13"/>
  <c r="J208" i="13"/>
  <c r="BN208" i="13"/>
  <c r="BC208" i="13" l="1"/>
  <c r="AV208" i="13"/>
  <c r="AY208" i="13" s="1"/>
  <c r="AI208" i="13"/>
  <c r="AR208" i="13" s="1"/>
  <c r="CA207" i="13"/>
  <c r="CD207" i="13" s="1"/>
  <c r="CE207" i="13" s="1"/>
  <c r="I208" i="13"/>
  <c r="BP208" i="13"/>
  <c r="BM208" i="13"/>
  <c r="M208" i="13"/>
  <c r="S208" i="13"/>
  <c r="AB209" i="13" s="1"/>
  <c r="I419" i="7"/>
  <c r="P419" i="7"/>
  <c r="Q419" i="7"/>
  <c r="R419" i="7"/>
  <c r="H419" i="7"/>
  <c r="K419" i="7"/>
  <c r="N419" i="7"/>
  <c r="G419" i="7"/>
  <c r="O419" i="7"/>
  <c r="J419" i="7"/>
  <c r="BW208" i="13" l="1"/>
  <c r="BZ208" i="13"/>
  <c r="BB208" i="13"/>
  <c r="AU208" i="13"/>
  <c r="AX208" i="13" s="1"/>
  <c r="S419" i="7"/>
  <c r="K319" i="12" s="1"/>
  <c r="L319" i="12" s="1"/>
  <c r="M319" i="12" s="1"/>
  <c r="P208" i="13"/>
  <c r="L208" i="13"/>
  <c r="R208" i="13"/>
  <c r="AA209" i="13" s="1"/>
  <c r="H208" i="13"/>
  <c r="BO208" i="13"/>
  <c r="BL208" i="13"/>
  <c r="L419" i="7"/>
  <c r="G319" i="12" s="1"/>
  <c r="BV208" i="13" l="1"/>
  <c r="BY208" i="13"/>
  <c r="BA208" i="13"/>
  <c r="BD208" i="13" s="1"/>
  <c r="H319" i="12"/>
  <c r="I319" i="12" s="1"/>
  <c r="AK209" i="13"/>
  <c r="AT209" i="13" s="1"/>
  <c r="CC208" i="13"/>
  <c r="N320" i="12"/>
  <c r="BR208" i="13"/>
  <c r="BS209" i="13" s="1"/>
  <c r="K208" i="13"/>
  <c r="Q208" i="13"/>
  <c r="Z209" i="13" s="1"/>
  <c r="F419" i="7" s="1"/>
  <c r="O208" i="13"/>
  <c r="BU208" i="13" l="1"/>
  <c r="BX208" i="13"/>
  <c r="J320" i="12"/>
  <c r="AW209" i="13"/>
  <c r="AZ209" i="13" s="1"/>
  <c r="AJ209" i="13"/>
  <c r="AS209" i="13" s="1"/>
  <c r="CB208" i="13"/>
  <c r="N208" i="13"/>
  <c r="J209" i="13"/>
  <c r="BQ209" i="13"/>
  <c r="BN209" i="13"/>
  <c r="BH209" i="13"/>
  <c r="BC209" i="13" l="1"/>
  <c r="AV209" i="13"/>
  <c r="AY209" i="13" s="1"/>
  <c r="AI209" i="13"/>
  <c r="AR209" i="13" s="1"/>
  <c r="CA208" i="13"/>
  <c r="CD208" i="13" s="1"/>
  <c r="CE208" i="13" s="1"/>
  <c r="BP209" i="13"/>
  <c r="I209" i="13"/>
  <c r="BM209" i="13"/>
  <c r="K420" i="7"/>
  <c r="Q420" i="7"/>
  <c r="G420" i="7"/>
  <c r="O420" i="7"/>
  <c r="P420" i="7"/>
  <c r="I420" i="7"/>
  <c r="J420" i="7"/>
  <c r="H420" i="7"/>
  <c r="N420" i="7"/>
  <c r="R420" i="7"/>
  <c r="M209" i="13"/>
  <c r="S209" i="13"/>
  <c r="AB210" i="13" s="1"/>
  <c r="BW209" i="13" l="1"/>
  <c r="BZ209" i="13"/>
  <c r="BB209" i="13"/>
  <c r="AU209" i="13"/>
  <c r="AX209" i="13" s="1"/>
  <c r="BO209" i="13"/>
  <c r="H209" i="13"/>
  <c r="BL209" i="13"/>
  <c r="S420" i="7"/>
  <c r="K320" i="12" s="1"/>
  <c r="L320" i="12" s="1"/>
  <c r="M320" i="12" s="1"/>
  <c r="L209" i="13"/>
  <c r="R209" i="13"/>
  <c r="AA210" i="13" s="1"/>
  <c r="P209" i="13"/>
  <c r="L420" i="7"/>
  <c r="G320" i="12" s="1"/>
  <c r="BV209" i="13" l="1"/>
  <c r="BY209" i="13"/>
  <c r="H320" i="12"/>
  <c r="I320" i="12" s="1"/>
  <c r="BA209" i="13"/>
  <c r="BD209" i="13" s="1"/>
  <c r="AK210" i="13"/>
  <c r="AT210" i="13" s="1"/>
  <c r="CC209" i="13"/>
  <c r="Q209" i="13"/>
  <c r="Z210" i="13" s="1"/>
  <c r="F420" i="7" s="1"/>
  <c r="K209" i="13"/>
  <c r="BR209" i="13"/>
  <c r="BS210" i="13" s="1"/>
  <c r="O209" i="13"/>
  <c r="N321" i="12"/>
  <c r="BU209" i="13" l="1"/>
  <c r="BX209" i="13"/>
  <c r="J321" i="12"/>
  <c r="AW210" i="13"/>
  <c r="AZ210" i="13" s="1"/>
  <c r="AJ210" i="13"/>
  <c r="AS210" i="13" s="1"/>
  <c r="CB209" i="13"/>
  <c r="J210" i="13"/>
  <c r="BQ210" i="13"/>
  <c r="BN210" i="13"/>
  <c r="N209" i="13"/>
  <c r="BH210" i="13"/>
  <c r="BC210" i="13" l="1"/>
  <c r="AV210" i="13"/>
  <c r="AY210" i="13" s="1"/>
  <c r="AI210" i="13"/>
  <c r="AR210" i="13" s="1"/>
  <c r="CA209" i="13"/>
  <c r="CD209" i="13" s="1"/>
  <c r="CE209" i="13" s="1"/>
  <c r="BP210" i="13"/>
  <c r="I210" i="13"/>
  <c r="BM210" i="13"/>
  <c r="S210" i="13"/>
  <c r="AB211" i="13" s="1"/>
  <c r="M210" i="13"/>
  <c r="K421" i="7"/>
  <c r="G421" i="7"/>
  <c r="J421" i="7"/>
  <c r="P421" i="7"/>
  <c r="Q421" i="7"/>
  <c r="H421" i="7"/>
  <c r="I421" i="7"/>
  <c r="N421" i="7"/>
  <c r="O421" i="7"/>
  <c r="R421" i="7"/>
  <c r="BW210" i="13" l="1"/>
  <c r="BZ210" i="13"/>
  <c r="BB210" i="13"/>
  <c r="AU210" i="13"/>
  <c r="AX210" i="13" s="1"/>
  <c r="H210" i="13"/>
  <c r="BO210" i="13"/>
  <c r="BL210" i="13"/>
  <c r="R210" i="13"/>
  <c r="AA211" i="13" s="1"/>
  <c r="L210" i="13"/>
  <c r="S421" i="7"/>
  <c r="K321" i="12" s="1"/>
  <c r="L321" i="12" s="1"/>
  <c r="M321" i="12" s="1"/>
  <c r="P210" i="13"/>
  <c r="L421" i="7"/>
  <c r="G321" i="12" s="1"/>
  <c r="BV210" i="13" l="1"/>
  <c r="BY210" i="13"/>
  <c r="H321" i="12"/>
  <c r="I321" i="12" s="1"/>
  <c r="BA210" i="13"/>
  <c r="BD210" i="13" s="1"/>
  <c r="AK211" i="13"/>
  <c r="AT211" i="13" s="1"/>
  <c r="CC210" i="13"/>
  <c r="O210" i="13"/>
  <c r="K210" i="13"/>
  <c r="BR210" i="13"/>
  <c r="BS211" i="13" s="1"/>
  <c r="Q210" i="13"/>
  <c r="Z211" i="13" s="1"/>
  <c r="F421" i="7" s="1"/>
  <c r="N322" i="12"/>
  <c r="BU210" i="13" l="1"/>
  <c r="BX210" i="13"/>
  <c r="J322" i="12"/>
  <c r="AW211" i="13"/>
  <c r="AZ211" i="13" s="1"/>
  <c r="AJ211" i="13"/>
  <c r="AS211" i="13" s="1"/>
  <c r="CB210" i="13"/>
  <c r="BQ211" i="13"/>
  <c r="BN211" i="13"/>
  <c r="J211" i="13"/>
  <c r="N210" i="13"/>
  <c r="BH211" i="13"/>
  <c r="BC211" i="13" l="1"/>
  <c r="AV211" i="13"/>
  <c r="AY211" i="13" s="1"/>
  <c r="AI211" i="13"/>
  <c r="AR211" i="13" s="1"/>
  <c r="CA210" i="13"/>
  <c r="CD210" i="13" s="1"/>
  <c r="M211" i="13"/>
  <c r="S211" i="13"/>
  <c r="AB212" i="13" s="1"/>
  <c r="I211" i="13"/>
  <c r="BP211" i="13"/>
  <c r="BM211" i="13"/>
  <c r="I422" i="7"/>
  <c r="K422" i="7"/>
  <c r="G422" i="7"/>
  <c r="Q422" i="7"/>
  <c r="N422" i="7"/>
  <c r="P422" i="7"/>
  <c r="J422" i="7"/>
  <c r="O422" i="7"/>
  <c r="H422" i="7"/>
  <c r="R422" i="7"/>
  <c r="BW211" i="13" l="1"/>
  <c r="BZ211" i="13"/>
  <c r="BB211" i="13"/>
  <c r="AU211" i="13"/>
  <c r="AX211" i="13" s="1"/>
  <c r="CE210" i="13"/>
  <c r="L422" i="7"/>
  <c r="G322" i="12" s="1"/>
  <c r="P211" i="13"/>
  <c r="S422" i="7"/>
  <c r="K322" i="12" s="1"/>
  <c r="L322" i="12" s="1"/>
  <c r="M322" i="12" s="1"/>
  <c r="L211" i="13"/>
  <c r="R211" i="13"/>
  <c r="AA212" i="13" s="1"/>
  <c r="H211" i="13"/>
  <c r="BO211" i="13"/>
  <c r="BL211" i="13"/>
  <c r="BV211" i="13" l="1"/>
  <c r="BY211" i="13"/>
  <c r="BA211" i="13"/>
  <c r="BD211" i="13" s="1"/>
  <c r="H322" i="12"/>
  <c r="I322" i="12" s="1"/>
  <c r="AK212" i="13"/>
  <c r="AT212" i="13" s="1"/>
  <c r="CC211" i="13"/>
  <c r="K211" i="13"/>
  <c r="BR211" i="13"/>
  <c r="BS212" i="13" s="1"/>
  <c r="Q211" i="13"/>
  <c r="Z212" i="13" s="1"/>
  <c r="F422" i="7" s="1"/>
  <c r="N323" i="12"/>
  <c r="O211" i="13"/>
  <c r="BU211" i="13" l="1"/>
  <c r="BX211" i="13"/>
  <c r="J323" i="12"/>
  <c r="AW212" i="13"/>
  <c r="AZ212" i="13" s="1"/>
  <c r="AJ212" i="13"/>
  <c r="AS212" i="13" s="1"/>
  <c r="CB211" i="13"/>
  <c r="BH212" i="13"/>
  <c r="N211" i="13"/>
  <c r="J212" i="13"/>
  <c r="BQ212" i="13"/>
  <c r="BN212" i="13"/>
  <c r="BC212" i="13" l="1"/>
  <c r="AV212" i="13"/>
  <c r="AY212" i="13" s="1"/>
  <c r="AI212" i="13"/>
  <c r="AR212" i="13" s="1"/>
  <c r="CA211" i="13"/>
  <c r="CD211" i="13" s="1"/>
  <c r="CE211" i="13" s="1"/>
  <c r="M212" i="13"/>
  <c r="S212" i="13"/>
  <c r="AB213" i="13" s="1"/>
  <c r="Q423" i="7"/>
  <c r="R423" i="7"/>
  <c r="I423" i="7"/>
  <c r="N423" i="7"/>
  <c r="H423" i="7"/>
  <c r="O423" i="7"/>
  <c r="K423" i="7"/>
  <c r="P423" i="7"/>
  <c r="G423" i="7"/>
  <c r="J423" i="7"/>
  <c r="I212" i="13"/>
  <c r="BP212" i="13"/>
  <c r="BM212" i="13"/>
  <c r="BW212" i="13" l="1"/>
  <c r="BZ212" i="13"/>
  <c r="BB212" i="13"/>
  <c r="AU212" i="13"/>
  <c r="AX212" i="13" s="1"/>
  <c r="L423" i="7"/>
  <c r="G323" i="12" s="1"/>
  <c r="H212" i="13"/>
  <c r="BO212" i="13"/>
  <c r="BL212" i="13"/>
  <c r="S423" i="7"/>
  <c r="K323" i="12" s="1"/>
  <c r="L323" i="12" s="1"/>
  <c r="M323" i="12" s="1"/>
  <c r="L212" i="13"/>
  <c r="R212" i="13"/>
  <c r="AA213" i="13" s="1"/>
  <c r="P212" i="13"/>
  <c r="BV212" i="13" l="1"/>
  <c r="BY212" i="13"/>
  <c r="BA212" i="13"/>
  <c r="BD212" i="13" s="1"/>
  <c r="H323" i="12"/>
  <c r="I323" i="12" s="1"/>
  <c r="AK213" i="13"/>
  <c r="AT213" i="13" s="1"/>
  <c r="CC212" i="13"/>
  <c r="O212" i="13"/>
  <c r="N324" i="12"/>
  <c r="K212" i="13"/>
  <c r="Q212" i="13"/>
  <c r="Z213" i="13" s="1"/>
  <c r="F423" i="7" s="1"/>
  <c r="BR212" i="13"/>
  <c r="BS213" i="13" s="1"/>
  <c r="BU212" i="13" l="1"/>
  <c r="BX212" i="13"/>
  <c r="J324" i="12"/>
  <c r="AW213" i="13"/>
  <c r="AZ213" i="13" s="1"/>
  <c r="AJ213" i="13"/>
  <c r="AS213" i="13" s="1"/>
  <c r="CB212" i="13"/>
  <c r="N212" i="13"/>
  <c r="BH213" i="13"/>
  <c r="BQ213" i="13"/>
  <c r="J213" i="13"/>
  <c r="BN213" i="13"/>
  <c r="BC213" i="13" l="1"/>
  <c r="AV213" i="13"/>
  <c r="AY213" i="13" s="1"/>
  <c r="AI213" i="13"/>
  <c r="AR213" i="13" s="1"/>
  <c r="CA212" i="13"/>
  <c r="CD212" i="13" s="1"/>
  <c r="CE212" i="13" s="1"/>
  <c r="S213" i="13"/>
  <c r="AB214" i="13" s="1"/>
  <c r="M213" i="13"/>
  <c r="BP213" i="13"/>
  <c r="I213" i="13"/>
  <c r="BM213" i="13"/>
  <c r="N424" i="7"/>
  <c r="P424" i="7"/>
  <c r="H424" i="7"/>
  <c r="I424" i="7"/>
  <c r="G424" i="7"/>
  <c r="Q424" i="7"/>
  <c r="O424" i="7"/>
  <c r="K424" i="7"/>
  <c r="R424" i="7"/>
  <c r="J424" i="7"/>
  <c r="BW213" i="13" l="1"/>
  <c r="BZ213" i="13"/>
  <c r="BB213" i="13"/>
  <c r="AU213" i="13"/>
  <c r="AX213" i="13" s="1"/>
  <c r="L424" i="7"/>
  <c r="G324" i="12" s="1"/>
  <c r="P213" i="13"/>
  <c r="S424" i="7"/>
  <c r="K324" i="12" s="1"/>
  <c r="L324" i="12" s="1"/>
  <c r="M324" i="12" s="1"/>
  <c r="H213" i="13"/>
  <c r="BO213" i="13"/>
  <c r="BL213" i="13"/>
  <c r="R213" i="13"/>
  <c r="AA214" i="13" s="1"/>
  <c r="L213" i="13"/>
  <c r="BV213" i="13" l="1"/>
  <c r="BY213" i="13"/>
  <c r="BA213" i="13"/>
  <c r="BD213" i="13" s="1"/>
  <c r="H324" i="12"/>
  <c r="I324" i="12" s="1"/>
  <c r="AK214" i="13"/>
  <c r="AT214" i="13" s="1"/>
  <c r="CC213" i="13"/>
  <c r="O213" i="13"/>
  <c r="N325" i="12"/>
  <c r="Q213" i="13"/>
  <c r="Z214" i="13" s="1"/>
  <c r="F424" i="7" s="1"/>
  <c r="BR213" i="13"/>
  <c r="BS214" i="13" s="1"/>
  <c r="K213" i="13"/>
  <c r="BU213" i="13" l="1"/>
  <c r="BX213" i="13"/>
  <c r="J325" i="12"/>
  <c r="AW214" i="13"/>
  <c r="AZ214" i="13" s="1"/>
  <c r="AJ214" i="13"/>
  <c r="AS214" i="13" s="1"/>
  <c r="CB213" i="13"/>
  <c r="BH214" i="13"/>
  <c r="N213" i="13"/>
  <c r="BQ214" i="13"/>
  <c r="J214" i="13"/>
  <c r="BN214" i="13"/>
  <c r="BC214" i="13" l="1"/>
  <c r="AV214" i="13"/>
  <c r="AY214" i="13" s="1"/>
  <c r="AI214" i="13"/>
  <c r="AR214" i="13" s="1"/>
  <c r="CA213" i="13"/>
  <c r="CD213" i="13" s="1"/>
  <c r="CE213" i="13" s="1"/>
  <c r="S214" i="13"/>
  <c r="AB215" i="13" s="1"/>
  <c r="M214" i="13"/>
  <c r="G425" i="7"/>
  <c r="N425" i="7"/>
  <c r="P425" i="7"/>
  <c r="K425" i="7"/>
  <c r="H425" i="7"/>
  <c r="O425" i="7"/>
  <c r="I425" i="7"/>
  <c r="J425" i="7"/>
  <c r="R425" i="7"/>
  <c r="Q425" i="7"/>
  <c r="I214" i="13"/>
  <c r="BP214" i="13"/>
  <c r="BM214" i="13"/>
  <c r="BW214" i="13" l="1"/>
  <c r="BZ214" i="13"/>
  <c r="BB214" i="13"/>
  <c r="AU214" i="13"/>
  <c r="AX214" i="13" s="1"/>
  <c r="L214" i="13"/>
  <c r="R214" i="13"/>
  <c r="AA215" i="13" s="1"/>
  <c r="S425" i="7"/>
  <c r="K325" i="12" s="1"/>
  <c r="L325" i="12" s="1"/>
  <c r="M325" i="12" s="1"/>
  <c r="P214" i="13"/>
  <c r="L425" i="7"/>
  <c r="G325" i="12" s="1"/>
  <c r="BO214" i="13"/>
  <c r="H214" i="13"/>
  <c r="BL214" i="13"/>
  <c r="BV214" i="13" l="1"/>
  <c r="BY214" i="13"/>
  <c r="H325" i="12"/>
  <c r="I325" i="12" s="1"/>
  <c r="BA214" i="13"/>
  <c r="BD214" i="13" s="1"/>
  <c r="AK215" i="13"/>
  <c r="AT215" i="13" s="1"/>
  <c r="CC214" i="13"/>
  <c r="Q214" i="13"/>
  <c r="Z215" i="13" s="1"/>
  <c r="F425" i="7" s="1"/>
  <c r="K214" i="13"/>
  <c r="BR214" i="13"/>
  <c r="BS215" i="13" s="1"/>
  <c r="N326" i="12"/>
  <c r="O214" i="13"/>
  <c r="BU214" i="13" l="1"/>
  <c r="BX214" i="13"/>
  <c r="J326" i="12"/>
  <c r="AW215" i="13"/>
  <c r="AZ215" i="13" s="1"/>
  <c r="AJ215" i="13"/>
  <c r="AS215" i="13" s="1"/>
  <c r="CB214" i="13"/>
  <c r="N214" i="13"/>
  <c r="BH215" i="13"/>
  <c r="BQ215" i="13"/>
  <c r="J215" i="13"/>
  <c r="BN215" i="13"/>
  <c r="BC215" i="13" l="1"/>
  <c r="AV215" i="13"/>
  <c r="AY215" i="13" s="1"/>
  <c r="AI215" i="13"/>
  <c r="AR215" i="13" s="1"/>
  <c r="CA214" i="13"/>
  <c r="CD214" i="13" s="1"/>
  <c r="CE214" i="13" s="1"/>
  <c r="M215" i="13"/>
  <c r="S215" i="13"/>
  <c r="AB216" i="13" s="1"/>
  <c r="BP215" i="13"/>
  <c r="I215" i="13"/>
  <c r="BM215" i="13"/>
  <c r="J426" i="7"/>
  <c r="I426" i="7"/>
  <c r="H426" i="7"/>
  <c r="N426" i="7"/>
  <c r="Q426" i="7"/>
  <c r="P426" i="7"/>
  <c r="G426" i="7"/>
  <c r="R426" i="7"/>
  <c r="O426" i="7"/>
  <c r="K426" i="7"/>
  <c r="BW215" i="13" l="1"/>
  <c r="BZ215" i="13"/>
  <c r="BB215" i="13"/>
  <c r="AU215" i="13"/>
  <c r="AX215" i="13" s="1"/>
  <c r="S426" i="7"/>
  <c r="K326" i="12" s="1"/>
  <c r="L326" i="12" s="1"/>
  <c r="M326" i="12" s="1"/>
  <c r="BO215" i="13"/>
  <c r="H215" i="13"/>
  <c r="BL215" i="13"/>
  <c r="L426" i="7"/>
  <c r="G326" i="12" s="1"/>
  <c r="R215" i="13"/>
  <c r="AA216" i="13" s="1"/>
  <c r="L215" i="13"/>
  <c r="P215" i="13"/>
  <c r="BV215" i="13" l="1"/>
  <c r="BY215" i="13"/>
  <c r="BA215" i="13"/>
  <c r="BD215" i="13" s="1"/>
  <c r="H326" i="12"/>
  <c r="I326" i="12" s="1"/>
  <c r="AK216" i="13"/>
  <c r="AT216" i="13" s="1"/>
  <c r="CC215" i="13"/>
  <c r="K215" i="13"/>
  <c r="Q215" i="13"/>
  <c r="Z216" i="13" s="1"/>
  <c r="F426" i="7" s="1"/>
  <c r="BR215" i="13"/>
  <c r="BS216" i="13" s="1"/>
  <c r="N327" i="12"/>
  <c r="O215" i="13"/>
  <c r="BU215" i="13" l="1"/>
  <c r="BX215" i="13"/>
  <c r="J327" i="12"/>
  <c r="AW216" i="13"/>
  <c r="AZ216" i="13" s="1"/>
  <c r="AJ216" i="13"/>
  <c r="AS216" i="13" s="1"/>
  <c r="CB215" i="13"/>
  <c r="J216" i="13"/>
  <c r="BQ216" i="13"/>
  <c r="BN216" i="13"/>
  <c r="N215" i="13"/>
  <c r="BH216" i="13"/>
  <c r="BC216" i="13" l="1"/>
  <c r="AV216" i="13"/>
  <c r="AY216" i="13" s="1"/>
  <c r="AI216" i="13"/>
  <c r="AR216" i="13" s="1"/>
  <c r="CA215" i="13"/>
  <c r="CD215" i="13" s="1"/>
  <c r="I216" i="13"/>
  <c r="BP216" i="13"/>
  <c r="BM216" i="13"/>
  <c r="S216" i="13"/>
  <c r="AB217" i="13" s="1"/>
  <c r="M216" i="13"/>
  <c r="Q427" i="7"/>
  <c r="G427" i="7"/>
  <c r="O427" i="7"/>
  <c r="P427" i="7"/>
  <c r="J427" i="7"/>
  <c r="K427" i="7"/>
  <c r="R427" i="7"/>
  <c r="I427" i="7"/>
  <c r="N427" i="7"/>
  <c r="H427" i="7"/>
  <c r="BW216" i="13" l="1"/>
  <c r="BZ216" i="13"/>
  <c r="BB216" i="13"/>
  <c r="AU216" i="13"/>
  <c r="AX216" i="13" s="1"/>
  <c r="CE215" i="13"/>
  <c r="L427" i="7"/>
  <c r="G327" i="12" s="1"/>
  <c r="R216" i="13"/>
  <c r="AA217" i="13" s="1"/>
  <c r="L216" i="13"/>
  <c r="P216" i="13"/>
  <c r="BO216" i="13"/>
  <c r="H216" i="13"/>
  <c r="BL216" i="13"/>
  <c r="S427" i="7"/>
  <c r="K327" i="12" s="1"/>
  <c r="L327" i="12" s="1"/>
  <c r="M327" i="12" s="1"/>
  <c r="BV216" i="13" l="1"/>
  <c r="BY216" i="13"/>
  <c r="H327" i="12"/>
  <c r="I327" i="12" s="1"/>
  <c r="BA216" i="13"/>
  <c r="BD216" i="13" s="1"/>
  <c r="AK217" i="13"/>
  <c r="AT217" i="13" s="1"/>
  <c r="CC216" i="13"/>
  <c r="O216" i="13"/>
  <c r="N328" i="12"/>
  <c r="K216" i="13"/>
  <c r="BR216" i="13"/>
  <c r="BS217" i="13" s="1"/>
  <c r="Q216" i="13"/>
  <c r="Z217" i="13" s="1"/>
  <c r="F427" i="7" s="1"/>
  <c r="BU216" i="13" l="1"/>
  <c r="BX216" i="13"/>
  <c r="J328" i="12"/>
  <c r="AW217" i="13"/>
  <c r="AZ217" i="13" s="1"/>
  <c r="AJ217" i="13"/>
  <c r="AS217" i="13" s="1"/>
  <c r="CB216" i="13"/>
  <c r="BH217" i="13"/>
  <c r="N216" i="13"/>
  <c r="BQ217" i="13"/>
  <c r="J217" i="13"/>
  <c r="BN217" i="13"/>
  <c r="BC217" i="13" l="1"/>
  <c r="AV217" i="13"/>
  <c r="AY217" i="13" s="1"/>
  <c r="AI217" i="13"/>
  <c r="AR217" i="13" s="1"/>
  <c r="CA216" i="13"/>
  <c r="CD216" i="13" s="1"/>
  <c r="CE216" i="13" s="1"/>
  <c r="G428" i="7"/>
  <c r="I428" i="7"/>
  <c r="N428" i="7"/>
  <c r="J428" i="7"/>
  <c r="Q428" i="7"/>
  <c r="H428" i="7"/>
  <c r="P428" i="7"/>
  <c r="O428" i="7"/>
  <c r="R428" i="7"/>
  <c r="K428" i="7"/>
  <c r="S217" i="13"/>
  <c r="AB218" i="13" s="1"/>
  <c r="M217" i="13"/>
  <c r="BP217" i="13"/>
  <c r="I217" i="13"/>
  <c r="BM217" i="13"/>
  <c r="BW217" i="13" l="1"/>
  <c r="BZ217" i="13"/>
  <c r="BB217" i="13"/>
  <c r="AU217" i="13"/>
  <c r="AX217" i="13" s="1"/>
  <c r="P217" i="13"/>
  <c r="L428" i="7"/>
  <c r="G328" i="12" s="1"/>
  <c r="S428" i="7"/>
  <c r="K328" i="12" s="1"/>
  <c r="L328" i="12" s="1"/>
  <c r="M328" i="12" s="1"/>
  <c r="R217" i="13"/>
  <c r="AA218" i="13" s="1"/>
  <c r="L217" i="13"/>
  <c r="BL217" i="13"/>
  <c r="H217" i="13"/>
  <c r="BO217" i="13"/>
  <c r="BV217" i="13" l="1"/>
  <c r="BY217" i="13"/>
  <c r="H328" i="12"/>
  <c r="I328" i="12" s="1"/>
  <c r="BA217" i="13"/>
  <c r="BD217" i="13" s="1"/>
  <c r="AK218" i="13"/>
  <c r="AT218" i="13" s="1"/>
  <c r="CC217" i="13"/>
  <c r="BR217" i="13"/>
  <c r="BS218" i="13" s="1"/>
  <c r="K217" i="13"/>
  <c r="Q217" i="13"/>
  <c r="Z218" i="13" s="1"/>
  <c r="F428" i="7" s="1"/>
  <c r="N329" i="12"/>
  <c r="O217" i="13"/>
  <c r="BU217" i="13" l="1"/>
  <c r="BX217" i="13"/>
  <c r="J329" i="12"/>
  <c r="AW218" i="13"/>
  <c r="AZ218" i="13" s="1"/>
  <c r="AJ218" i="13"/>
  <c r="AS218" i="13" s="1"/>
  <c r="CB217" i="13"/>
  <c r="BH218" i="13"/>
  <c r="BQ218" i="13"/>
  <c r="J218" i="13"/>
  <c r="BN218" i="13"/>
  <c r="N217" i="13"/>
  <c r="BC218" i="13" l="1"/>
  <c r="AV218" i="13"/>
  <c r="AY218" i="13" s="1"/>
  <c r="AI218" i="13"/>
  <c r="AR218" i="13" s="1"/>
  <c r="CA217" i="13"/>
  <c r="CD217" i="13" s="1"/>
  <c r="I218" i="13"/>
  <c r="BP218" i="13"/>
  <c r="BM218" i="13"/>
  <c r="J429" i="7"/>
  <c r="P429" i="7"/>
  <c r="G429" i="7"/>
  <c r="R429" i="7"/>
  <c r="K429" i="7"/>
  <c r="O429" i="7"/>
  <c r="H429" i="7"/>
  <c r="Q429" i="7"/>
  <c r="N429" i="7"/>
  <c r="I429" i="7"/>
  <c r="M218" i="13"/>
  <c r="S218" i="13"/>
  <c r="AB219" i="13" s="1"/>
  <c r="BW218" i="13" l="1"/>
  <c r="BZ218" i="13"/>
  <c r="BB218" i="13"/>
  <c r="AU218" i="13"/>
  <c r="AX218" i="13" s="1"/>
  <c r="CE217" i="13"/>
  <c r="S429" i="7"/>
  <c r="K329" i="12" s="1"/>
  <c r="L329" i="12" s="1"/>
  <c r="M329" i="12" s="1"/>
  <c r="P218" i="13"/>
  <c r="L429" i="7"/>
  <c r="G329" i="12" s="1"/>
  <c r="L218" i="13"/>
  <c r="R218" i="13"/>
  <c r="AA219" i="13" s="1"/>
  <c r="H218" i="13"/>
  <c r="BO218" i="13"/>
  <c r="BL218" i="13"/>
  <c r="BV218" i="13" l="1"/>
  <c r="BY218" i="13"/>
  <c r="H329" i="12"/>
  <c r="I329" i="12" s="1"/>
  <c r="BA218" i="13"/>
  <c r="BD218" i="13" s="1"/>
  <c r="AK219" i="13"/>
  <c r="AT219" i="13" s="1"/>
  <c r="CC218" i="13"/>
  <c r="O218" i="13"/>
  <c r="K218" i="13"/>
  <c r="Q218" i="13"/>
  <c r="Z219" i="13" s="1"/>
  <c r="F429" i="7" s="1"/>
  <c r="BR218" i="13"/>
  <c r="BS219" i="13" s="1"/>
  <c r="N330" i="12"/>
  <c r="BU218" i="13" l="1"/>
  <c r="BX218" i="13"/>
  <c r="J330" i="12"/>
  <c r="AW219" i="13"/>
  <c r="AZ219" i="13" s="1"/>
  <c r="AJ219" i="13"/>
  <c r="AS219" i="13" s="1"/>
  <c r="CB218" i="13"/>
  <c r="BQ219" i="13"/>
  <c r="J219" i="13"/>
  <c r="BN219" i="13"/>
  <c r="BH219" i="13"/>
  <c r="N218" i="13"/>
  <c r="BC219" i="13" l="1"/>
  <c r="AV219" i="13"/>
  <c r="AY219" i="13" s="1"/>
  <c r="AI219" i="13"/>
  <c r="AR219" i="13" s="1"/>
  <c r="CA218" i="13"/>
  <c r="CD218" i="13" s="1"/>
  <c r="BP219" i="13"/>
  <c r="I219" i="13"/>
  <c r="BM219" i="13"/>
  <c r="S219" i="13"/>
  <c r="AB220" i="13" s="1"/>
  <c r="M219" i="13"/>
  <c r="Q430" i="7"/>
  <c r="R430" i="7"/>
  <c r="P430" i="7"/>
  <c r="H430" i="7"/>
  <c r="O430" i="7"/>
  <c r="N430" i="7"/>
  <c r="J430" i="7"/>
  <c r="I430" i="7"/>
  <c r="G430" i="7"/>
  <c r="K430" i="7"/>
  <c r="BW219" i="13" l="1"/>
  <c r="BZ219" i="13"/>
  <c r="BB219" i="13"/>
  <c r="AU219" i="13"/>
  <c r="AX219" i="13" s="1"/>
  <c r="CE218" i="13"/>
  <c r="BO219" i="13"/>
  <c r="H219" i="13"/>
  <c r="BL219" i="13"/>
  <c r="R219" i="13"/>
  <c r="AA220" i="13" s="1"/>
  <c r="L219" i="13"/>
  <c r="S430" i="7"/>
  <c r="K330" i="12" s="1"/>
  <c r="L330" i="12" s="1"/>
  <c r="M330" i="12" s="1"/>
  <c r="L430" i="7"/>
  <c r="G330" i="12" s="1"/>
  <c r="P219" i="13"/>
  <c r="BV219" i="13" l="1"/>
  <c r="BY219" i="13"/>
  <c r="BA219" i="13"/>
  <c r="BD219" i="13" s="1"/>
  <c r="H330" i="12"/>
  <c r="I330" i="12" s="1"/>
  <c r="AK220" i="13"/>
  <c r="AT220" i="13" s="1"/>
  <c r="CC219" i="13"/>
  <c r="N331" i="12"/>
  <c r="K219" i="13"/>
  <c r="BR219" i="13"/>
  <c r="BS220" i="13" s="1"/>
  <c r="Q219" i="13"/>
  <c r="Z220" i="13" s="1"/>
  <c r="F430" i="7" s="1"/>
  <c r="O219" i="13"/>
  <c r="BU219" i="13" l="1"/>
  <c r="BX219" i="13"/>
  <c r="J331" i="12"/>
  <c r="AW220" i="13"/>
  <c r="AZ220" i="13" s="1"/>
  <c r="AJ220" i="13"/>
  <c r="AS220" i="13" s="1"/>
  <c r="CB219" i="13"/>
  <c r="BH220" i="13"/>
  <c r="BQ220" i="13"/>
  <c r="BN220" i="13"/>
  <c r="J220" i="13"/>
  <c r="N219" i="13"/>
  <c r="BC220" i="13" l="1"/>
  <c r="AV220" i="13"/>
  <c r="AY220" i="13" s="1"/>
  <c r="AI220" i="13"/>
  <c r="AR220" i="13" s="1"/>
  <c r="CA219" i="13"/>
  <c r="CD219" i="13" s="1"/>
  <c r="BM220" i="13"/>
  <c r="BP220" i="13"/>
  <c r="I220" i="13"/>
  <c r="H431" i="7"/>
  <c r="Q431" i="7"/>
  <c r="G431" i="7"/>
  <c r="R431" i="7"/>
  <c r="I431" i="7"/>
  <c r="N431" i="7"/>
  <c r="O431" i="7"/>
  <c r="J431" i="7"/>
  <c r="P431" i="7"/>
  <c r="K431" i="7"/>
  <c r="M220" i="13"/>
  <c r="S220" i="13"/>
  <c r="AB221" i="13" s="1"/>
  <c r="BW220" i="13" l="1"/>
  <c r="BZ220" i="13"/>
  <c r="BB220" i="13"/>
  <c r="AU220" i="13"/>
  <c r="AX220" i="13" s="1"/>
  <c r="CE219" i="13"/>
  <c r="P220" i="13"/>
  <c r="S431" i="7"/>
  <c r="K331" i="12" s="1"/>
  <c r="L331" i="12" s="1"/>
  <c r="M331" i="12" s="1"/>
  <c r="R220" i="13"/>
  <c r="AA221" i="13" s="1"/>
  <c r="L220" i="13"/>
  <c r="L431" i="7"/>
  <c r="G331" i="12" s="1"/>
  <c r="BO220" i="13"/>
  <c r="H220" i="13"/>
  <c r="BL220" i="13"/>
  <c r="BV220" i="13" l="1"/>
  <c r="BY220" i="13"/>
  <c r="BA220" i="13"/>
  <c r="BD220" i="13" s="1"/>
  <c r="H331" i="12"/>
  <c r="I331" i="12" s="1"/>
  <c r="AK221" i="13"/>
  <c r="AT221" i="13" s="1"/>
  <c r="CC220" i="13"/>
  <c r="O220" i="13"/>
  <c r="K220" i="13"/>
  <c r="BR220" i="13"/>
  <c r="BS221" i="13" s="1"/>
  <c r="Q220" i="13"/>
  <c r="Z221" i="13" s="1"/>
  <c r="F431" i="7" s="1"/>
  <c r="N332" i="12"/>
  <c r="BU220" i="13" l="1"/>
  <c r="BX220" i="13"/>
  <c r="J332" i="12"/>
  <c r="AW221" i="13"/>
  <c r="AZ221" i="13" s="1"/>
  <c r="AJ221" i="13"/>
  <c r="AS221" i="13" s="1"/>
  <c r="CB220" i="13"/>
  <c r="BQ221" i="13"/>
  <c r="BN221" i="13"/>
  <c r="J221" i="13"/>
  <c r="BH221" i="13"/>
  <c r="N220" i="13"/>
  <c r="BC221" i="13" l="1"/>
  <c r="AV221" i="13"/>
  <c r="AY221" i="13" s="1"/>
  <c r="AI221" i="13"/>
  <c r="AR221" i="13" s="1"/>
  <c r="CA220" i="13"/>
  <c r="CD220" i="13" s="1"/>
  <c r="Q432" i="7"/>
  <c r="I432" i="7"/>
  <c r="H432" i="7"/>
  <c r="N432" i="7"/>
  <c r="G432" i="7"/>
  <c r="P432" i="7"/>
  <c r="R432" i="7"/>
  <c r="J432" i="7"/>
  <c r="O432" i="7"/>
  <c r="K432" i="7"/>
  <c r="S221" i="13"/>
  <c r="AB222" i="13" s="1"/>
  <c r="M221" i="13"/>
  <c r="I221" i="13"/>
  <c r="BP221" i="13"/>
  <c r="BM221" i="13"/>
  <c r="BW221" i="13" l="1"/>
  <c r="BZ221" i="13"/>
  <c r="BB221" i="13"/>
  <c r="AU221" i="13"/>
  <c r="AX221" i="13" s="1"/>
  <c r="CE220" i="13"/>
  <c r="P221" i="13"/>
  <c r="S432" i="7"/>
  <c r="K332" i="12" s="1"/>
  <c r="L332" i="12" s="1"/>
  <c r="M332" i="12" s="1"/>
  <c r="L221" i="13"/>
  <c r="R221" i="13"/>
  <c r="AA222" i="13" s="1"/>
  <c r="L432" i="7"/>
  <c r="G332" i="12" s="1"/>
  <c r="BL221" i="13"/>
  <c r="BO221" i="13"/>
  <c r="H221" i="13"/>
  <c r="BV221" i="13" l="1"/>
  <c r="BY221" i="13"/>
  <c r="H332" i="12"/>
  <c r="I332" i="12" s="1"/>
  <c r="BA221" i="13"/>
  <c r="BD221" i="13" s="1"/>
  <c r="AK222" i="13"/>
  <c r="AT222" i="13" s="1"/>
  <c r="CC221" i="13"/>
  <c r="N333" i="12"/>
  <c r="K221" i="13"/>
  <c r="Q221" i="13"/>
  <c r="Z222" i="13" s="1"/>
  <c r="F432" i="7" s="1"/>
  <c r="BR221" i="13"/>
  <c r="BS222" i="13" s="1"/>
  <c r="O221" i="13"/>
  <c r="BU221" i="13" l="1"/>
  <c r="BX221" i="13"/>
  <c r="J333" i="12"/>
  <c r="AW222" i="13"/>
  <c r="AZ222" i="13" s="1"/>
  <c r="AJ222" i="13"/>
  <c r="AS222" i="13" s="1"/>
  <c r="CB221" i="13"/>
  <c r="N221" i="13"/>
  <c r="BQ222" i="13"/>
  <c r="BN222" i="13"/>
  <c r="J222" i="13"/>
  <c r="BH222" i="13"/>
  <c r="BC222" i="13" l="1"/>
  <c r="AV222" i="13"/>
  <c r="AY222" i="13" s="1"/>
  <c r="AI222" i="13"/>
  <c r="AR222" i="13" s="1"/>
  <c r="CA221" i="13"/>
  <c r="CD221" i="13" s="1"/>
  <c r="CE221" i="13" s="1"/>
  <c r="P433" i="7"/>
  <c r="O433" i="7"/>
  <c r="K433" i="7"/>
  <c r="Q433" i="7"/>
  <c r="I433" i="7"/>
  <c r="N433" i="7"/>
  <c r="G433" i="7"/>
  <c r="H433" i="7"/>
  <c r="J433" i="7"/>
  <c r="R433" i="7"/>
  <c r="BP222" i="13"/>
  <c r="I222" i="13"/>
  <c r="BM222" i="13"/>
  <c r="M222" i="13"/>
  <c r="S222" i="13"/>
  <c r="AB223" i="13" s="1"/>
  <c r="BW222" i="13" l="1"/>
  <c r="BZ222" i="13"/>
  <c r="BB222" i="13"/>
  <c r="AU222" i="13"/>
  <c r="AX222" i="13" s="1"/>
  <c r="BO222" i="13"/>
  <c r="H222" i="13"/>
  <c r="BL222" i="13"/>
  <c r="L222" i="13"/>
  <c r="R222" i="13"/>
  <c r="AA223" i="13" s="1"/>
  <c r="S433" i="7"/>
  <c r="K333" i="12" s="1"/>
  <c r="L333" i="12" s="1"/>
  <c r="M333" i="12" s="1"/>
  <c r="P222" i="13"/>
  <c r="L433" i="7"/>
  <c r="G333" i="12" s="1"/>
  <c r="BV222" i="13" l="1"/>
  <c r="BY222" i="13"/>
  <c r="H333" i="12"/>
  <c r="I333" i="12" s="1"/>
  <c r="BA222" i="13"/>
  <c r="BD222" i="13" s="1"/>
  <c r="AK223" i="13"/>
  <c r="AT223" i="13" s="1"/>
  <c r="CC222" i="13"/>
  <c r="K222" i="13"/>
  <c r="BR222" i="13"/>
  <c r="BS223" i="13" s="1"/>
  <c r="Q222" i="13"/>
  <c r="Z223" i="13" s="1"/>
  <c r="F433" i="7" s="1"/>
  <c r="O222" i="13"/>
  <c r="N334" i="12"/>
  <c r="BU222" i="13" l="1"/>
  <c r="BX222" i="13"/>
  <c r="J334" i="12"/>
  <c r="AW223" i="13"/>
  <c r="AZ223" i="13" s="1"/>
  <c r="AJ223" i="13"/>
  <c r="AS223" i="13" s="1"/>
  <c r="CB222" i="13"/>
  <c r="BH223" i="13"/>
  <c r="BQ223" i="13"/>
  <c r="BN223" i="13"/>
  <c r="J223" i="13"/>
  <c r="N222" i="13"/>
  <c r="BC223" i="13" l="1"/>
  <c r="AV223" i="13"/>
  <c r="AY223" i="13" s="1"/>
  <c r="AI223" i="13"/>
  <c r="AR223" i="13" s="1"/>
  <c r="CA222" i="13"/>
  <c r="CD222" i="13" s="1"/>
  <c r="P434" i="7"/>
  <c r="I434" i="7"/>
  <c r="Q434" i="7"/>
  <c r="R434" i="7"/>
  <c r="O434" i="7"/>
  <c r="N434" i="7"/>
  <c r="J434" i="7"/>
  <c r="G434" i="7"/>
  <c r="K434" i="7"/>
  <c r="H434" i="7"/>
  <c r="BM223" i="13"/>
  <c r="I223" i="13"/>
  <c r="BP223" i="13"/>
  <c r="M223" i="13"/>
  <c r="S223" i="13"/>
  <c r="AB224" i="13" s="1"/>
  <c r="BW223" i="13" l="1"/>
  <c r="BZ223" i="13"/>
  <c r="BB223" i="13"/>
  <c r="AU223" i="13"/>
  <c r="AX223" i="13" s="1"/>
  <c r="CE222" i="13"/>
  <c r="P223" i="13"/>
  <c r="L223" i="13"/>
  <c r="R223" i="13"/>
  <c r="AA224" i="13" s="1"/>
  <c r="S434" i="7"/>
  <c r="K334" i="12" s="1"/>
  <c r="L334" i="12" s="1"/>
  <c r="M334" i="12" s="1"/>
  <c r="BO223" i="13"/>
  <c r="BL223" i="13"/>
  <c r="H223" i="13"/>
  <c r="L434" i="7"/>
  <c r="G334" i="12" s="1"/>
  <c r="BV223" i="13" l="1"/>
  <c r="BY223" i="13"/>
  <c r="H334" i="12"/>
  <c r="I334" i="12" s="1"/>
  <c r="BA223" i="13"/>
  <c r="BD223" i="13" s="1"/>
  <c r="AK224" i="13"/>
  <c r="AT224" i="13" s="1"/>
  <c r="CC223" i="13"/>
  <c r="N335" i="12"/>
  <c r="K223" i="13"/>
  <c r="Q223" i="13"/>
  <c r="Z224" i="13" s="1"/>
  <c r="F434" i="7" s="1"/>
  <c r="BR223" i="13"/>
  <c r="BS224" i="13" s="1"/>
  <c r="O223" i="13"/>
  <c r="BU223" i="13" l="1"/>
  <c r="BX223" i="13"/>
  <c r="J335" i="12"/>
  <c r="AW224" i="13"/>
  <c r="AZ224" i="13" s="1"/>
  <c r="AJ224" i="13"/>
  <c r="AS224" i="13" s="1"/>
  <c r="CB223" i="13"/>
  <c r="N223" i="13"/>
  <c r="J224" i="13"/>
  <c r="BQ224" i="13"/>
  <c r="BN224" i="13"/>
  <c r="BH224" i="13"/>
  <c r="BC224" i="13" l="1"/>
  <c r="AV224" i="13"/>
  <c r="AY224" i="13" s="1"/>
  <c r="AI224" i="13"/>
  <c r="AR224" i="13" s="1"/>
  <c r="CA223" i="13"/>
  <c r="CD223" i="13" s="1"/>
  <c r="R435" i="7"/>
  <c r="Q435" i="7"/>
  <c r="N435" i="7"/>
  <c r="O435" i="7"/>
  <c r="G435" i="7"/>
  <c r="P435" i="7"/>
  <c r="H435" i="7"/>
  <c r="K435" i="7"/>
  <c r="J435" i="7"/>
  <c r="I435" i="7"/>
  <c r="BP224" i="13"/>
  <c r="I224" i="13"/>
  <c r="BM224" i="13"/>
  <c r="M224" i="13"/>
  <c r="S224" i="13"/>
  <c r="AB225" i="13" s="1"/>
  <c r="BW224" i="13" l="1"/>
  <c r="BZ224" i="13"/>
  <c r="BB224" i="13"/>
  <c r="AU224" i="13"/>
  <c r="AX224" i="13" s="1"/>
  <c r="CE223" i="13"/>
  <c r="L435" i="7"/>
  <c r="G335" i="12" s="1"/>
  <c r="P224" i="13"/>
  <c r="BL224" i="13"/>
  <c r="H224" i="13"/>
  <c r="BO224" i="13"/>
  <c r="R224" i="13"/>
  <c r="AA225" i="13" s="1"/>
  <c r="L224" i="13"/>
  <c r="S435" i="7"/>
  <c r="K335" i="12" s="1"/>
  <c r="L335" i="12" s="1"/>
  <c r="M335" i="12" s="1"/>
  <c r="BV224" i="13" l="1"/>
  <c r="BY224" i="13"/>
  <c r="BA224" i="13"/>
  <c r="BD224" i="13" s="1"/>
  <c r="H335" i="12"/>
  <c r="I335" i="12" s="1"/>
  <c r="AK225" i="13"/>
  <c r="AT225" i="13" s="1"/>
  <c r="CC224" i="13"/>
  <c r="N336" i="12"/>
  <c r="BR224" i="13"/>
  <c r="BS225" i="13" s="1"/>
  <c r="K224" i="13"/>
  <c r="Q224" i="13"/>
  <c r="Z225" i="13" s="1"/>
  <c r="F435" i="7" s="1"/>
  <c r="O224" i="13"/>
  <c r="BU224" i="13" l="1"/>
  <c r="BX224" i="13"/>
  <c r="J336" i="12"/>
  <c r="AW225" i="13"/>
  <c r="AZ225" i="13" s="1"/>
  <c r="AJ225" i="13"/>
  <c r="AS225" i="13" s="1"/>
  <c r="CB224" i="13"/>
  <c r="BH225" i="13"/>
  <c r="N224" i="13"/>
  <c r="BQ225" i="13"/>
  <c r="J225" i="13"/>
  <c r="BN225" i="13"/>
  <c r="BC225" i="13" l="1"/>
  <c r="AV225" i="13"/>
  <c r="AY225" i="13" s="1"/>
  <c r="AI225" i="13"/>
  <c r="AR225" i="13" s="1"/>
  <c r="CA224" i="13"/>
  <c r="CD224" i="13" s="1"/>
  <c r="CE224" i="13" s="1"/>
  <c r="Q436" i="7"/>
  <c r="I436" i="7"/>
  <c r="N436" i="7"/>
  <c r="J436" i="7"/>
  <c r="O436" i="7"/>
  <c r="P436" i="7"/>
  <c r="K436" i="7"/>
  <c r="R436" i="7"/>
  <c r="H436" i="7"/>
  <c r="G436" i="7"/>
  <c r="S225" i="13"/>
  <c r="AB226" i="13" s="1"/>
  <c r="M225" i="13"/>
  <c r="BM225" i="13"/>
  <c r="BP225" i="13"/>
  <c r="I225" i="13"/>
  <c r="BW225" i="13" l="1"/>
  <c r="BZ225" i="13"/>
  <c r="BB225" i="13"/>
  <c r="AU225" i="13"/>
  <c r="AX225" i="13" s="1"/>
  <c r="S436" i="7"/>
  <c r="K336" i="12" s="1"/>
  <c r="L336" i="12" s="1"/>
  <c r="M336" i="12" s="1"/>
  <c r="BO225" i="13"/>
  <c r="H225" i="13"/>
  <c r="BL225" i="13"/>
  <c r="L436" i="7"/>
  <c r="G336" i="12" s="1"/>
  <c r="P225" i="13"/>
  <c r="R225" i="13"/>
  <c r="AA226" i="13" s="1"/>
  <c r="L225" i="13"/>
  <c r="BV225" i="13" l="1"/>
  <c r="BY225" i="13"/>
  <c r="BA225" i="13"/>
  <c r="BD225" i="13" s="1"/>
  <c r="H336" i="12"/>
  <c r="I336" i="12" s="1"/>
  <c r="AK226" i="13"/>
  <c r="AT226" i="13" s="1"/>
  <c r="CC225" i="13"/>
  <c r="N337" i="12"/>
  <c r="K225" i="13"/>
  <c r="BR225" i="13"/>
  <c r="BS226" i="13" s="1"/>
  <c r="Q225" i="13"/>
  <c r="Z226" i="13" s="1"/>
  <c r="F436" i="7" s="1"/>
  <c r="O225" i="13"/>
  <c r="BU225" i="13" l="1"/>
  <c r="BX225" i="13"/>
  <c r="J337" i="12"/>
  <c r="AW226" i="13"/>
  <c r="AZ226" i="13" s="1"/>
  <c r="AJ226" i="13"/>
  <c r="AS226" i="13" s="1"/>
  <c r="CB225" i="13"/>
  <c r="J226" i="13"/>
  <c r="BQ226" i="13"/>
  <c r="BN226" i="13"/>
  <c r="N225" i="13"/>
  <c r="BH226" i="13"/>
  <c r="BC226" i="13" l="1"/>
  <c r="AV226" i="13"/>
  <c r="AY226" i="13" s="1"/>
  <c r="AI226" i="13"/>
  <c r="AR226" i="13" s="1"/>
  <c r="CA225" i="13"/>
  <c r="CD225" i="13" s="1"/>
  <c r="CE225" i="13" s="1"/>
  <c r="N437" i="7"/>
  <c r="P437" i="7"/>
  <c r="H437" i="7"/>
  <c r="K437" i="7"/>
  <c r="I437" i="7"/>
  <c r="O437" i="7"/>
  <c r="Q437" i="7"/>
  <c r="G437" i="7"/>
  <c r="R437" i="7"/>
  <c r="J437" i="7"/>
  <c r="S226" i="13"/>
  <c r="AB227" i="13" s="1"/>
  <c r="M226" i="13"/>
  <c r="BM226" i="13"/>
  <c r="I226" i="13"/>
  <c r="BP226" i="13"/>
  <c r="BW226" i="13" l="1"/>
  <c r="BZ226" i="13"/>
  <c r="BB226" i="13"/>
  <c r="AU226" i="13"/>
  <c r="AX226" i="13" s="1"/>
  <c r="BL226" i="13"/>
  <c r="BO226" i="13"/>
  <c r="H226" i="13"/>
  <c r="L437" i="7"/>
  <c r="G337" i="12" s="1"/>
  <c r="S437" i="7"/>
  <c r="K337" i="12" s="1"/>
  <c r="L337" i="12" s="1"/>
  <c r="M337" i="12" s="1"/>
  <c r="R226" i="13"/>
  <c r="AA227" i="13" s="1"/>
  <c r="L226" i="13"/>
  <c r="P226" i="13"/>
  <c r="BV226" i="13" l="1"/>
  <c r="BY226" i="13"/>
  <c r="H337" i="12"/>
  <c r="I337" i="12" s="1"/>
  <c r="BA226" i="13"/>
  <c r="BD226" i="13" s="1"/>
  <c r="AK227" i="13"/>
  <c r="AT227" i="13" s="1"/>
  <c r="CC226" i="13"/>
  <c r="O226" i="13"/>
  <c r="N338" i="12"/>
  <c r="K226" i="13"/>
  <c r="Q226" i="13"/>
  <c r="Z227" i="13" s="1"/>
  <c r="F437" i="7" s="1"/>
  <c r="BR226" i="13"/>
  <c r="BS227" i="13" s="1"/>
  <c r="BU226" i="13" l="1"/>
  <c r="BX226" i="13"/>
  <c r="J338" i="12"/>
  <c r="AW227" i="13"/>
  <c r="AZ227" i="13" s="1"/>
  <c r="AJ227" i="13"/>
  <c r="AS227" i="13" s="1"/>
  <c r="CB226" i="13"/>
  <c r="BH227" i="13"/>
  <c r="BN227" i="13"/>
  <c r="BQ227" i="13"/>
  <c r="J227" i="13"/>
  <c r="N226" i="13"/>
  <c r="BC227" i="13" l="1"/>
  <c r="AV227" i="13"/>
  <c r="AY227" i="13" s="1"/>
  <c r="AI227" i="13"/>
  <c r="AR227" i="13" s="1"/>
  <c r="CA226" i="13"/>
  <c r="CD226" i="13" s="1"/>
  <c r="CE226" i="13" s="1"/>
  <c r="M227" i="13"/>
  <c r="S227" i="13"/>
  <c r="AB228" i="13" s="1"/>
  <c r="N438" i="7"/>
  <c r="K438" i="7"/>
  <c r="R438" i="7"/>
  <c r="H438" i="7"/>
  <c r="I438" i="7"/>
  <c r="O438" i="7"/>
  <c r="P438" i="7"/>
  <c r="Q438" i="7"/>
  <c r="G438" i="7"/>
  <c r="J438" i="7"/>
  <c r="I227" i="13"/>
  <c r="BP227" i="13"/>
  <c r="BM227" i="13"/>
  <c r="BW227" i="13" l="1"/>
  <c r="BZ227" i="13"/>
  <c r="BB227" i="13"/>
  <c r="AU227" i="13"/>
  <c r="AX227" i="13" s="1"/>
  <c r="P227" i="13"/>
  <c r="BO227" i="13"/>
  <c r="H227" i="13"/>
  <c r="BL227" i="13"/>
  <c r="L438" i="7"/>
  <c r="G338" i="12" s="1"/>
  <c r="S438" i="7"/>
  <c r="K338" i="12" s="1"/>
  <c r="L338" i="12" s="1"/>
  <c r="M338" i="12" s="1"/>
  <c r="L227" i="13"/>
  <c r="R227" i="13"/>
  <c r="AA228" i="13" s="1"/>
  <c r="BV227" i="13" l="1"/>
  <c r="BY227" i="13"/>
  <c r="H338" i="12"/>
  <c r="I338" i="12" s="1"/>
  <c r="BA227" i="13"/>
  <c r="BD227" i="13" s="1"/>
  <c r="AK228" i="13"/>
  <c r="AT228" i="13" s="1"/>
  <c r="CC227" i="13"/>
  <c r="O227" i="13"/>
  <c r="N339" i="12"/>
  <c r="K227" i="13"/>
  <c r="Q227" i="13"/>
  <c r="Z228" i="13" s="1"/>
  <c r="F438" i="7" s="1"/>
  <c r="BR227" i="13"/>
  <c r="BS228" i="13" s="1"/>
  <c r="BU227" i="13" l="1"/>
  <c r="BX227" i="13"/>
  <c r="J339" i="12"/>
  <c r="AW228" i="13"/>
  <c r="AZ228" i="13" s="1"/>
  <c r="AJ228" i="13"/>
  <c r="AS228" i="13" s="1"/>
  <c r="CB227" i="13"/>
  <c r="BH228" i="13"/>
  <c r="N227" i="13"/>
  <c r="J228" i="13"/>
  <c r="BN228" i="13"/>
  <c r="BQ228" i="13"/>
  <c r="BC228" i="13" l="1"/>
  <c r="AV228" i="13"/>
  <c r="AY228" i="13" s="1"/>
  <c r="AI228" i="13"/>
  <c r="AR228" i="13" s="1"/>
  <c r="CA227" i="13"/>
  <c r="CD227" i="13" s="1"/>
  <c r="S228" i="13"/>
  <c r="AB229" i="13" s="1"/>
  <c r="M228" i="13"/>
  <c r="I228" i="13"/>
  <c r="BP228" i="13"/>
  <c r="BM228" i="13"/>
  <c r="H439" i="7"/>
  <c r="P439" i="7"/>
  <c r="I439" i="7"/>
  <c r="K439" i="7"/>
  <c r="R439" i="7"/>
  <c r="N439" i="7"/>
  <c r="J439" i="7"/>
  <c r="G439" i="7"/>
  <c r="Q439" i="7"/>
  <c r="O439" i="7"/>
  <c r="BW228" i="13" l="1"/>
  <c r="BZ228" i="13"/>
  <c r="BB228" i="13"/>
  <c r="AU228" i="13"/>
  <c r="AX228" i="13" s="1"/>
  <c r="CE227" i="13"/>
  <c r="S439" i="7"/>
  <c r="K339" i="12" s="1"/>
  <c r="L339" i="12" s="1"/>
  <c r="M339" i="12" s="1"/>
  <c r="L439" i="7"/>
  <c r="G339" i="12" s="1"/>
  <c r="BL228" i="13"/>
  <c r="BO228" i="13"/>
  <c r="H228" i="13"/>
  <c r="P228" i="13"/>
  <c r="R228" i="13"/>
  <c r="AA229" i="13" s="1"/>
  <c r="L228" i="13"/>
  <c r="BV228" i="13" l="1"/>
  <c r="BY228" i="13"/>
  <c r="BA228" i="13"/>
  <c r="BD228" i="13" s="1"/>
  <c r="H339" i="12"/>
  <c r="I339" i="12" s="1"/>
  <c r="AK229" i="13"/>
  <c r="AT229" i="13" s="1"/>
  <c r="CC228" i="13"/>
  <c r="N340" i="12"/>
  <c r="O228" i="13"/>
  <c r="BR228" i="13"/>
  <c r="BS229" i="13" s="1"/>
  <c r="K228" i="13"/>
  <c r="Q228" i="13"/>
  <c r="Z229" i="13" s="1"/>
  <c r="F439" i="7" s="1"/>
  <c r="BU228" i="13" l="1"/>
  <c r="BX228" i="13"/>
  <c r="J340" i="12"/>
  <c r="AW229" i="13"/>
  <c r="AZ229" i="13" s="1"/>
  <c r="AJ229" i="13"/>
  <c r="AS229" i="13" s="1"/>
  <c r="CB228" i="13"/>
  <c r="BN229" i="13"/>
  <c r="J229" i="13"/>
  <c r="BQ229" i="13"/>
  <c r="N228" i="13"/>
  <c r="BH229" i="13"/>
  <c r="BC229" i="13" l="1"/>
  <c r="AV229" i="13"/>
  <c r="AY229" i="13" s="1"/>
  <c r="AI229" i="13"/>
  <c r="AR229" i="13" s="1"/>
  <c r="CA228" i="13"/>
  <c r="CD228" i="13" s="1"/>
  <c r="CE228" i="13" s="1"/>
  <c r="BP229" i="13"/>
  <c r="I229" i="13"/>
  <c r="BM229" i="13"/>
  <c r="M229" i="13"/>
  <c r="S229" i="13"/>
  <c r="AB230" i="13" s="1"/>
  <c r="N440" i="7"/>
  <c r="G440" i="7"/>
  <c r="H440" i="7"/>
  <c r="Q440" i="7"/>
  <c r="O440" i="7"/>
  <c r="R440" i="7"/>
  <c r="K440" i="7"/>
  <c r="J440" i="7"/>
  <c r="I440" i="7"/>
  <c r="P440" i="7"/>
  <c r="BW229" i="13" l="1"/>
  <c r="BZ229" i="13"/>
  <c r="BB229" i="13"/>
  <c r="AU229" i="13"/>
  <c r="AX229" i="13" s="1"/>
  <c r="H229" i="13"/>
  <c r="BO229" i="13"/>
  <c r="BL229" i="13"/>
  <c r="L440" i="7"/>
  <c r="G340" i="12" s="1"/>
  <c r="P229" i="13"/>
  <c r="S440" i="7"/>
  <c r="K340" i="12" s="1"/>
  <c r="L340" i="12" s="1"/>
  <c r="M340" i="12" s="1"/>
  <c r="L229" i="13"/>
  <c r="R229" i="13"/>
  <c r="AA230" i="13" s="1"/>
  <c r="BV229" i="13" l="1"/>
  <c r="BY229" i="13"/>
  <c r="H340" i="12"/>
  <c r="I340" i="12" s="1"/>
  <c r="BA229" i="13"/>
  <c r="BD229" i="13" s="1"/>
  <c r="AK230" i="13"/>
  <c r="AT230" i="13" s="1"/>
  <c r="CC229" i="13"/>
  <c r="N341" i="12"/>
  <c r="O229" i="13"/>
  <c r="K229" i="13"/>
  <c r="Q229" i="13"/>
  <c r="Z230" i="13" s="1"/>
  <c r="F440" i="7" s="1"/>
  <c r="BR229" i="13"/>
  <c r="BS230" i="13" s="1"/>
  <c r="BU229" i="13" l="1"/>
  <c r="BX229" i="13"/>
  <c r="J341" i="12"/>
  <c r="AW230" i="13"/>
  <c r="AZ230" i="13" s="1"/>
  <c r="AJ230" i="13"/>
  <c r="AS230" i="13" s="1"/>
  <c r="CB229" i="13"/>
  <c r="BN230" i="13"/>
  <c r="BQ230" i="13"/>
  <c r="J230" i="13"/>
  <c r="BH230" i="13"/>
  <c r="N229" i="13"/>
  <c r="BC230" i="13" l="1"/>
  <c r="AV230" i="13"/>
  <c r="AY230" i="13" s="1"/>
  <c r="AI230" i="13"/>
  <c r="AR230" i="13" s="1"/>
  <c r="CA229" i="13"/>
  <c r="CD229" i="13" s="1"/>
  <c r="I441" i="7"/>
  <c r="N441" i="7"/>
  <c r="Q441" i="7"/>
  <c r="J441" i="7"/>
  <c r="K441" i="7"/>
  <c r="G441" i="7"/>
  <c r="H441" i="7"/>
  <c r="R441" i="7"/>
  <c r="O441" i="7"/>
  <c r="P441" i="7"/>
  <c r="BP230" i="13"/>
  <c r="I230" i="13"/>
  <c r="BM230" i="13"/>
  <c r="M230" i="13"/>
  <c r="S230" i="13"/>
  <c r="AB231" i="13" s="1"/>
  <c r="BW230" i="13" l="1"/>
  <c r="BZ230" i="13"/>
  <c r="BB230" i="13"/>
  <c r="AU230" i="13"/>
  <c r="AX230" i="13" s="1"/>
  <c r="CE229" i="13"/>
  <c r="L441" i="7"/>
  <c r="G341" i="12" s="1"/>
  <c r="H230" i="13"/>
  <c r="BO230" i="13"/>
  <c r="BL230" i="13"/>
  <c r="S441" i="7"/>
  <c r="K341" i="12" s="1"/>
  <c r="L341" i="12" s="1"/>
  <c r="M341" i="12" s="1"/>
  <c r="L230" i="13"/>
  <c r="R230" i="13"/>
  <c r="AA231" i="13" s="1"/>
  <c r="P230" i="13"/>
  <c r="BV230" i="13" l="1"/>
  <c r="BY230" i="13"/>
  <c r="BA230" i="13"/>
  <c r="BD230" i="13" s="1"/>
  <c r="H341" i="12"/>
  <c r="I341" i="12" s="1"/>
  <c r="AK231" i="13"/>
  <c r="AT231" i="13" s="1"/>
  <c r="CC230" i="13"/>
  <c r="Q230" i="13"/>
  <c r="Z231" i="13" s="1"/>
  <c r="F441" i="7" s="1"/>
  <c r="K230" i="13"/>
  <c r="BR230" i="13"/>
  <c r="BS231" i="13" s="1"/>
  <c r="O230" i="13"/>
  <c r="N342" i="12"/>
  <c r="BU230" i="13" l="1"/>
  <c r="BX230" i="13"/>
  <c r="J342" i="12"/>
  <c r="AW231" i="13"/>
  <c r="AZ231" i="13" s="1"/>
  <c r="AJ231" i="13"/>
  <c r="AS231" i="13" s="1"/>
  <c r="CB230" i="13"/>
  <c r="BH231" i="13"/>
  <c r="N230" i="13"/>
  <c r="BN231" i="13"/>
  <c r="J231" i="13"/>
  <c r="BQ231" i="13"/>
  <c r="BC231" i="13" l="1"/>
  <c r="AV231" i="13"/>
  <c r="AY231" i="13" s="1"/>
  <c r="AI231" i="13"/>
  <c r="AR231" i="13" s="1"/>
  <c r="CA230" i="13"/>
  <c r="CD230" i="13" s="1"/>
  <c r="S231" i="13"/>
  <c r="AB232" i="13" s="1"/>
  <c r="M231" i="13"/>
  <c r="G442" i="7"/>
  <c r="I442" i="7"/>
  <c r="H442" i="7"/>
  <c r="P442" i="7"/>
  <c r="Q442" i="7"/>
  <c r="O442" i="7"/>
  <c r="K442" i="7"/>
  <c r="R442" i="7"/>
  <c r="N442" i="7"/>
  <c r="J442" i="7"/>
  <c r="I231" i="13"/>
  <c r="BP231" i="13"/>
  <c r="BM231" i="13"/>
  <c r="BW231" i="13" l="1"/>
  <c r="BZ231" i="13"/>
  <c r="BB231" i="13"/>
  <c r="AU231" i="13"/>
  <c r="AX231" i="13" s="1"/>
  <c r="CE230" i="13"/>
  <c r="L231" i="13"/>
  <c r="R231" i="13"/>
  <c r="AA232" i="13" s="1"/>
  <c r="L442" i="7"/>
  <c r="G342" i="12" s="1"/>
  <c r="S442" i="7"/>
  <c r="K342" i="12" s="1"/>
  <c r="L342" i="12" s="1"/>
  <c r="M342" i="12" s="1"/>
  <c r="BO231" i="13"/>
  <c r="H231" i="13"/>
  <c r="BL231" i="13"/>
  <c r="P231" i="13"/>
  <c r="BV231" i="13" l="1"/>
  <c r="BY231" i="13"/>
  <c r="BA231" i="13"/>
  <c r="BD231" i="13" s="1"/>
  <c r="H342" i="12"/>
  <c r="I342" i="12" s="1"/>
  <c r="AK232" i="13"/>
  <c r="AT232" i="13" s="1"/>
  <c r="CC231" i="13"/>
  <c r="N343" i="12"/>
  <c r="O231" i="13"/>
  <c r="BR231" i="13"/>
  <c r="BS232" i="13" s="1"/>
  <c r="K231" i="13"/>
  <c r="Q231" i="13"/>
  <c r="Z232" i="13" s="1"/>
  <c r="F442" i="7" s="1"/>
  <c r="BU231" i="13" l="1"/>
  <c r="BX231" i="13"/>
  <c r="J343" i="12"/>
  <c r="AW232" i="13"/>
  <c r="AZ232" i="13" s="1"/>
  <c r="AJ232" i="13"/>
  <c r="AS232" i="13" s="1"/>
  <c r="CB231" i="13"/>
  <c r="BN232" i="13"/>
  <c r="BQ232" i="13"/>
  <c r="J232" i="13"/>
  <c r="N231" i="13"/>
  <c r="BH232" i="13"/>
  <c r="BC232" i="13" l="1"/>
  <c r="AV232" i="13"/>
  <c r="AY232" i="13" s="1"/>
  <c r="AI232" i="13"/>
  <c r="AR232" i="13" s="1"/>
  <c r="CA231" i="13"/>
  <c r="CD231" i="13" s="1"/>
  <c r="O443" i="7"/>
  <c r="G443" i="7"/>
  <c r="R443" i="7"/>
  <c r="I443" i="7"/>
  <c r="K443" i="7"/>
  <c r="P443" i="7"/>
  <c r="Q443" i="7"/>
  <c r="N443" i="7"/>
  <c r="J443" i="7"/>
  <c r="H443" i="7"/>
  <c r="BP232" i="13"/>
  <c r="I232" i="13"/>
  <c r="BM232" i="13"/>
  <c r="M232" i="13"/>
  <c r="S232" i="13"/>
  <c r="AB233" i="13" s="1"/>
  <c r="BW232" i="13" l="1"/>
  <c r="BZ232" i="13"/>
  <c r="BB232" i="13"/>
  <c r="AU232" i="13"/>
  <c r="AX232" i="13" s="1"/>
  <c r="CE231" i="13"/>
  <c r="BL232" i="13"/>
  <c r="BO232" i="13"/>
  <c r="H232" i="13"/>
  <c r="S443" i="7"/>
  <c r="K343" i="12" s="1"/>
  <c r="L343" i="12" s="1"/>
  <c r="M343" i="12" s="1"/>
  <c r="L443" i="7"/>
  <c r="G343" i="12" s="1"/>
  <c r="L232" i="13"/>
  <c r="R232" i="13"/>
  <c r="AA233" i="13" s="1"/>
  <c r="P232" i="13"/>
  <c r="BV232" i="13" l="1"/>
  <c r="BY232" i="13"/>
  <c r="BA232" i="13"/>
  <c r="BD232" i="13" s="1"/>
  <c r="H343" i="12"/>
  <c r="I343" i="12" s="1"/>
  <c r="AK233" i="13"/>
  <c r="AT233" i="13" s="1"/>
  <c r="CC232" i="13"/>
  <c r="N344" i="12"/>
  <c r="O232" i="13"/>
  <c r="K232" i="13"/>
  <c r="Q232" i="13"/>
  <c r="Z233" i="13" s="1"/>
  <c r="F443" i="7" s="1"/>
  <c r="BR232" i="13"/>
  <c r="BS233" i="13" s="1"/>
  <c r="BU232" i="13" l="1"/>
  <c r="BX232" i="13"/>
  <c r="J344" i="12"/>
  <c r="AW233" i="13"/>
  <c r="AZ233" i="13" s="1"/>
  <c r="AJ233" i="13"/>
  <c r="AS233" i="13" s="1"/>
  <c r="CB232" i="13"/>
  <c r="N232" i="13"/>
  <c r="BH233" i="13"/>
  <c r="J233" i="13"/>
  <c r="BQ233" i="13"/>
  <c r="BN233" i="13"/>
  <c r="BC233" i="13" l="1"/>
  <c r="AV233" i="13"/>
  <c r="AY233" i="13" s="1"/>
  <c r="AI233" i="13"/>
  <c r="AR233" i="13" s="1"/>
  <c r="CA232" i="13"/>
  <c r="CD232" i="13" s="1"/>
  <c r="I233" i="13"/>
  <c r="BP233" i="13"/>
  <c r="BM233" i="13"/>
  <c r="G444" i="7"/>
  <c r="P444" i="7"/>
  <c r="R444" i="7"/>
  <c r="Q444" i="7"/>
  <c r="J444" i="7"/>
  <c r="O444" i="7"/>
  <c r="I444" i="7"/>
  <c r="H444" i="7"/>
  <c r="N444" i="7"/>
  <c r="K444" i="7"/>
  <c r="S233" i="13"/>
  <c r="AB234" i="13" s="1"/>
  <c r="M233" i="13"/>
  <c r="BW233" i="13" l="1"/>
  <c r="BZ233" i="13"/>
  <c r="BB233" i="13"/>
  <c r="AU233" i="13"/>
  <c r="AX233" i="13" s="1"/>
  <c r="CE232" i="13"/>
  <c r="L444" i="7"/>
  <c r="G344" i="12" s="1"/>
  <c r="L233" i="13"/>
  <c r="R233" i="13"/>
  <c r="AA234" i="13" s="1"/>
  <c r="BO233" i="13"/>
  <c r="H233" i="13"/>
  <c r="BL233" i="13"/>
  <c r="S444" i="7"/>
  <c r="K344" i="12" s="1"/>
  <c r="L344" i="12" s="1"/>
  <c r="M344" i="12" s="1"/>
  <c r="P233" i="13"/>
  <c r="BV233" i="13" l="1"/>
  <c r="BY233" i="13"/>
  <c r="BA233" i="13"/>
  <c r="BD233" i="13" s="1"/>
  <c r="H344" i="12"/>
  <c r="I344" i="12" s="1"/>
  <c r="AK234" i="13"/>
  <c r="AT234" i="13" s="1"/>
  <c r="CC233" i="13"/>
  <c r="N345" i="12"/>
  <c r="K233" i="13"/>
  <c r="BR233" i="13"/>
  <c r="BS234" i="13" s="1"/>
  <c r="Q233" i="13"/>
  <c r="Z234" i="13" s="1"/>
  <c r="F444" i="7" s="1"/>
  <c r="O233" i="13"/>
  <c r="BU233" i="13" l="1"/>
  <c r="BX233" i="13"/>
  <c r="J345" i="12"/>
  <c r="AW234" i="13"/>
  <c r="AZ234" i="13" s="1"/>
  <c r="AJ234" i="13"/>
  <c r="AS234" i="13" s="1"/>
  <c r="CB233" i="13"/>
  <c r="N233" i="13"/>
  <c r="BN234" i="13"/>
  <c r="J234" i="13"/>
  <c r="BQ234" i="13"/>
  <c r="BH234" i="13"/>
  <c r="BC234" i="13" l="1"/>
  <c r="AV234" i="13"/>
  <c r="AY234" i="13" s="1"/>
  <c r="AI234" i="13"/>
  <c r="AR234" i="13" s="1"/>
  <c r="CA233" i="13"/>
  <c r="CD233" i="13" s="1"/>
  <c r="CE233" i="13" s="1"/>
  <c r="G445" i="7"/>
  <c r="R445" i="7"/>
  <c r="N445" i="7"/>
  <c r="J445" i="7"/>
  <c r="Q445" i="7"/>
  <c r="O445" i="7"/>
  <c r="I445" i="7"/>
  <c r="H445" i="7"/>
  <c r="P445" i="7"/>
  <c r="K445" i="7"/>
  <c r="BP234" i="13"/>
  <c r="I234" i="13"/>
  <c r="BM234" i="13"/>
  <c r="M234" i="13"/>
  <c r="S234" i="13"/>
  <c r="AB235" i="13" s="1"/>
  <c r="BW234" i="13" l="1"/>
  <c r="BZ234" i="13"/>
  <c r="BB234" i="13"/>
  <c r="AU234" i="13"/>
  <c r="AX234" i="13" s="1"/>
  <c r="S445" i="7"/>
  <c r="K345" i="12" s="1"/>
  <c r="L345" i="12" s="1"/>
  <c r="M345" i="12" s="1"/>
  <c r="L445" i="7"/>
  <c r="G345" i="12" s="1"/>
  <c r="BO234" i="13"/>
  <c r="BL234" i="13"/>
  <c r="H234" i="13"/>
  <c r="P234" i="13"/>
  <c r="R234" i="13"/>
  <c r="AA235" i="13" s="1"/>
  <c r="L234" i="13"/>
  <c r="BV234" i="13" l="1"/>
  <c r="BY234" i="13"/>
  <c r="BA234" i="13"/>
  <c r="BD234" i="13" s="1"/>
  <c r="H345" i="12"/>
  <c r="I345" i="12" s="1"/>
  <c r="AK235" i="13"/>
  <c r="AT235" i="13" s="1"/>
  <c r="CC234" i="13"/>
  <c r="N346" i="12"/>
  <c r="K234" i="13"/>
  <c r="Q234" i="13"/>
  <c r="Z235" i="13" s="1"/>
  <c r="F445" i="7" s="1"/>
  <c r="BR234" i="13"/>
  <c r="BS235" i="13" s="1"/>
  <c r="O234" i="13"/>
  <c r="BU234" i="13" l="1"/>
  <c r="BX234" i="13"/>
  <c r="J346" i="12"/>
  <c r="AW235" i="13"/>
  <c r="AZ235" i="13" s="1"/>
  <c r="AJ235" i="13"/>
  <c r="AS235" i="13" s="1"/>
  <c r="CB234" i="13"/>
  <c r="BQ235" i="13"/>
  <c r="BN235" i="13"/>
  <c r="J235" i="13"/>
  <c r="BH235" i="13"/>
  <c r="N234" i="13"/>
  <c r="BC235" i="13" l="1"/>
  <c r="AV235" i="13"/>
  <c r="AY235" i="13" s="1"/>
  <c r="AI235" i="13"/>
  <c r="AR235" i="13" s="1"/>
  <c r="CA234" i="13"/>
  <c r="CD234" i="13" s="1"/>
  <c r="CE234" i="13" s="1"/>
  <c r="BM235" i="13"/>
  <c r="I235" i="13"/>
  <c r="BP235" i="13"/>
  <c r="P446" i="7"/>
  <c r="G446" i="7"/>
  <c r="H446" i="7"/>
  <c r="N446" i="7"/>
  <c r="I446" i="7"/>
  <c r="K446" i="7"/>
  <c r="J446" i="7"/>
  <c r="Q446" i="7"/>
  <c r="R446" i="7"/>
  <c r="O446" i="7"/>
  <c r="M235" i="13"/>
  <c r="S235" i="13"/>
  <c r="AB236" i="13" s="1"/>
  <c r="BW235" i="13" l="1"/>
  <c r="BZ235" i="13"/>
  <c r="BB235" i="13"/>
  <c r="AU235" i="13"/>
  <c r="AX235" i="13" s="1"/>
  <c r="BL235" i="13"/>
  <c r="BO235" i="13"/>
  <c r="H235" i="13"/>
  <c r="L446" i="7"/>
  <c r="G346" i="12" s="1"/>
  <c r="S446" i="7"/>
  <c r="K346" i="12" s="1"/>
  <c r="L346" i="12" s="1"/>
  <c r="M346" i="12" s="1"/>
  <c r="P235" i="13"/>
  <c r="R235" i="13"/>
  <c r="AA236" i="13" s="1"/>
  <c r="L235" i="13"/>
  <c r="BV235" i="13" l="1"/>
  <c r="BY235" i="13"/>
  <c r="H346" i="12"/>
  <c r="I346" i="12" s="1"/>
  <c r="BA235" i="13"/>
  <c r="BD235" i="13" s="1"/>
  <c r="AK236" i="13"/>
  <c r="AT236" i="13" s="1"/>
  <c r="CC235" i="13"/>
  <c r="O235" i="13"/>
  <c r="N347" i="12"/>
  <c r="BR235" i="13"/>
  <c r="BS236" i="13" s="1"/>
  <c r="Q235" i="13"/>
  <c r="Z236" i="13" s="1"/>
  <c r="F446" i="7" s="1"/>
  <c r="K235" i="13"/>
  <c r="BU235" i="13" l="1"/>
  <c r="BX235" i="13"/>
  <c r="J347" i="12"/>
  <c r="AW236" i="13"/>
  <c r="AZ236" i="13" s="1"/>
  <c r="AJ236" i="13"/>
  <c r="AS236" i="13" s="1"/>
  <c r="CB235" i="13"/>
  <c r="N235" i="13"/>
  <c r="BH236" i="13"/>
  <c r="BQ236" i="13"/>
  <c r="J236" i="13"/>
  <c r="BN236" i="13"/>
  <c r="BC236" i="13" l="1"/>
  <c r="AV236" i="13"/>
  <c r="AY236" i="13" s="1"/>
  <c r="AI236" i="13"/>
  <c r="AR236" i="13" s="1"/>
  <c r="CA235" i="13"/>
  <c r="CD235" i="13" s="1"/>
  <c r="CE235" i="13" s="1"/>
  <c r="P447" i="7"/>
  <c r="H447" i="7"/>
  <c r="G447" i="7"/>
  <c r="O447" i="7"/>
  <c r="R447" i="7"/>
  <c r="N447" i="7"/>
  <c r="Q447" i="7"/>
  <c r="K447" i="7"/>
  <c r="J447" i="7"/>
  <c r="I447" i="7"/>
  <c r="S236" i="13"/>
  <c r="AB237" i="13" s="1"/>
  <c r="M236" i="13"/>
  <c r="I236" i="13"/>
  <c r="BM236" i="13"/>
  <c r="BP236" i="13"/>
  <c r="BW236" i="13" l="1"/>
  <c r="BZ236" i="13"/>
  <c r="BB236" i="13"/>
  <c r="AU236" i="13"/>
  <c r="AX236" i="13" s="1"/>
  <c r="L447" i="7"/>
  <c r="G347" i="12" s="1"/>
  <c r="L236" i="13"/>
  <c r="R236" i="13"/>
  <c r="AA237" i="13" s="1"/>
  <c r="S447" i="7"/>
  <c r="K347" i="12" s="1"/>
  <c r="L347" i="12" s="1"/>
  <c r="M347" i="12" s="1"/>
  <c r="P236" i="13"/>
  <c r="BL236" i="13"/>
  <c r="H236" i="13"/>
  <c r="BO236" i="13"/>
  <c r="BV236" i="13" l="1"/>
  <c r="BY236" i="13"/>
  <c r="BA236" i="13"/>
  <c r="BD236" i="13" s="1"/>
  <c r="H347" i="12"/>
  <c r="I347" i="12" s="1"/>
  <c r="AK237" i="13"/>
  <c r="AT237" i="13" s="1"/>
  <c r="CC236" i="13"/>
  <c r="N348" i="12"/>
  <c r="O236" i="13"/>
  <c r="K236" i="13"/>
  <c r="BR236" i="13"/>
  <c r="BS237" i="13" s="1"/>
  <c r="Q236" i="13"/>
  <c r="Z237" i="13" s="1"/>
  <c r="F447" i="7" s="1"/>
  <c r="BU236" i="13" l="1"/>
  <c r="BX236" i="13"/>
  <c r="J348" i="12"/>
  <c r="AW237" i="13"/>
  <c r="AZ237" i="13" s="1"/>
  <c r="AJ237" i="13"/>
  <c r="AS237" i="13" s="1"/>
  <c r="CB236" i="13"/>
  <c r="N236" i="13"/>
  <c r="BQ237" i="13"/>
  <c r="J237" i="13"/>
  <c r="BN237" i="13"/>
  <c r="BH237" i="13"/>
  <c r="BC237" i="13" l="1"/>
  <c r="AV237" i="13"/>
  <c r="AY237" i="13" s="1"/>
  <c r="AI237" i="13"/>
  <c r="AR237" i="13" s="1"/>
  <c r="CA236" i="13"/>
  <c r="CD236" i="13" s="1"/>
  <c r="CE236" i="13" s="1"/>
  <c r="M237" i="13"/>
  <c r="S237" i="13"/>
  <c r="AB238" i="13" s="1"/>
  <c r="BM237" i="13"/>
  <c r="BP237" i="13"/>
  <c r="I237" i="13"/>
  <c r="G448" i="7"/>
  <c r="N448" i="7"/>
  <c r="I448" i="7"/>
  <c r="R448" i="7"/>
  <c r="P448" i="7"/>
  <c r="O448" i="7"/>
  <c r="H448" i="7"/>
  <c r="Q448" i="7"/>
  <c r="K448" i="7"/>
  <c r="J448" i="7"/>
  <c r="BW237" i="13" l="1"/>
  <c r="BZ237" i="13"/>
  <c r="BB237" i="13"/>
  <c r="AU237" i="13"/>
  <c r="AX237" i="13" s="1"/>
  <c r="BO237" i="13"/>
  <c r="BL237" i="13"/>
  <c r="H237" i="13"/>
  <c r="L237" i="13"/>
  <c r="R237" i="13"/>
  <c r="AA238" i="13" s="1"/>
  <c r="S448" i="7"/>
  <c r="K348" i="12" s="1"/>
  <c r="L348" i="12" s="1"/>
  <c r="M348" i="12" s="1"/>
  <c r="L448" i="7"/>
  <c r="G348" i="12" s="1"/>
  <c r="P237" i="13"/>
  <c r="BV237" i="13" l="1"/>
  <c r="BY237" i="13"/>
  <c r="H348" i="12"/>
  <c r="I348" i="12" s="1"/>
  <c r="BA237" i="13"/>
  <c r="BD237" i="13" s="1"/>
  <c r="AK238" i="13"/>
  <c r="AT238" i="13" s="1"/>
  <c r="CC237" i="13"/>
  <c r="N349" i="12"/>
  <c r="K237" i="13"/>
  <c r="BR237" i="13"/>
  <c r="BS238" i="13" s="1"/>
  <c r="Q237" i="13"/>
  <c r="Z238" i="13" s="1"/>
  <c r="F448" i="7" s="1"/>
  <c r="O237" i="13"/>
  <c r="BU237" i="13" l="1"/>
  <c r="BX237" i="13"/>
  <c r="J349" i="12"/>
  <c r="AW238" i="13"/>
  <c r="AZ238" i="13" s="1"/>
  <c r="AJ238" i="13"/>
  <c r="AS238" i="13" s="1"/>
  <c r="CB237" i="13"/>
  <c r="BN238" i="13"/>
  <c r="BQ238" i="13"/>
  <c r="J238" i="13"/>
  <c r="N237" i="13"/>
  <c r="BH238" i="13"/>
  <c r="BC238" i="13" l="1"/>
  <c r="AV238" i="13"/>
  <c r="AY238" i="13" s="1"/>
  <c r="AI238" i="13"/>
  <c r="AR238" i="13" s="1"/>
  <c r="CA237" i="13"/>
  <c r="CD237" i="13" s="1"/>
  <c r="CE237" i="13" s="1"/>
  <c r="M238" i="13"/>
  <c r="S238" i="13"/>
  <c r="AB239" i="13" s="1"/>
  <c r="R449" i="7"/>
  <c r="N449" i="7"/>
  <c r="Q449" i="7"/>
  <c r="J449" i="7"/>
  <c r="K449" i="7"/>
  <c r="P449" i="7"/>
  <c r="O449" i="7"/>
  <c r="I449" i="7"/>
  <c r="G449" i="7"/>
  <c r="H449" i="7"/>
  <c r="BP238" i="13"/>
  <c r="BM238" i="13"/>
  <c r="I238" i="13"/>
  <c r="BW238" i="13" l="1"/>
  <c r="BZ238" i="13"/>
  <c r="BB238" i="13"/>
  <c r="AU238" i="13"/>
  <c r="AX238" i="13" s="1"/>
  <c r="P238" i="13"/>
  <c r="L449" i="7"/>
  <c r="G349" i="12" s="1"/>
  <c r="H238" i="13"/>
  <c r="BL238" i="13"/>
  <c r="BO238" i="13"/>
  <c r="R238" i="13"/>
  <c r="AA239" i="13" s="1"/>
  <c r="L238" i="13"/>
  <c r="S449" i="7"/>
  <c r="K349" i="12" s="1"/>
  <c r="L349" i="12" s="1"/>
  <c r="M349" i="12" s="1"/>
  <c r="BV238" i="13" l="1"/>
  <c r="BY238" i="13"/>
  <c r="H349" i="12"/>
  <c r="I349" i="12" s="1"/>
  <c r="BA238" i="13"/>
  <c r="BD238" i="13" s="1"/>
  <c r="AK239" i="13"/>
  <c r="AT239" i="13" s="1"/>
  <c r="CC238" i="13"/>
  <c r="O238" i="13"/>
  <c r="N350" i="12"/>
  <c r="Q238" i="13"/>
  <c r="Z239" i="13" s="1"/>
  <c r="F449" i="7" s="1"/>
  <c r="BR238" i="13"/>
  <c r="BS239" i="13" s="1"/>
  <c r="K238" i="13"/>
  <c r="BU238" i="13" l="1"/>
  <c r="BX238" i="13"/>
  <c r="J350" i="12"/>
  <c r="AW239" i="13"/>
  <c r="AZ239" i="13" s="1"/>
  <c r="AJ239" i="13"/>
  <c r="AS239" i="13" s="1"/>
  <c r="CB238" i="13"/>
  <c r="BH239" i="13"/>
  <c r="BQ239" i="13"/>
  <c r="J239" i="13"/>
  <c r="BN239" i="13"/>
  <c r="N238" i="13"/>
  <c r="BC239" i="13" l="1"/>
  <c r="AV239" i="13"/>
  <c r="AY239" i="13" s="1"/>
  <c r="AI239" i="13"/>
  <c r="AR239" i="13" s="1"/>
  <c r="CA238" i="13"/>
  <c r="CD238" i="13" s="1"/>
  <c r="I239" i="13"/>
  <c r="BM239" i="13"/>
  <c r="BP239" i="13"/>
  <c r="M239" i="13"/>
  <c r="S239" i="13"/>
  <c r="AB240" i="13" s="1"/>
  <c r="I450" i="7"/>
  <c r="P450" i="7"/>
  <c r="Q450" i="7"/>
  <c r="K450" i="7"/>
  <c r="H450" i="7"/>
  <c r="O450" i="7"/>
  <c r="G450" i="7"/>
  <c r="R450" i="7"/>
  <c r="N450" i="7"/>
  <c r="J450" i="7"/>
  <c r="BW239" i="13" l="1"/>
  <c r="BZ239" i="13"/>
  <c r="BB239" i="13"/>
  <c r="AU239" i="13"/>
  <c r="AX239" i="13" s="1"/>
  <c r="CE238" i="13"/>
  <c r="L450" i="7"/>
  <c r="G350" i="12" s="1"/>
  <c r="BO239" i="13"/>
  <c r="BL239" i="13"/>
  <c r="H239" i="13"/>
  <c r="S450" i="7"/>
  <c r="K350" i="12" s="1"/>
  <c r="L350" i="12" s="1"/>
  <c r="M350" i="12" s="1"/>
  <c r="R239" i="13"/>
  <c r="AA240" i="13" s="1"/>
  <c r="L239" i="13"/>
  <c r="P239" i="13"/>
  <c r="BV239" i="13" l="1"/>
  <c r="BY239" i="13"/>
  <c r="H350" i="12"/>
  <c r="I350" i="12" s="1"/>
  <c r="BA239" i="13"/>
  <c r="BD239" i="13" s="1"/>
  <c r="AK240" i="13"/>
  <c r="AT240" i="13" s="1"/>
  <c r="CC239" i="13"/>
  <c r="O239" i="13"/>
  <c r="K239" i="13"/>
  <c r="Q239" i="13"/>
  <c r="Z240" i="13" s="1"/>
  <c r="F450" i="7" s="1"/>
  <c r="BR239" i="13"/>
  <c r="BS240" i="13" s="1"/>
  <c r="N351" i="12"/>
  <c r="BU239" i="13" l="1"/>
  <c r="BX239" i="13"/>
  <c r="J351" i="12"/>
  <c r="AW240" i="13"/>
  <c r="AZ240" i="13" s="1"/>
  <c r="AJ240" i="13"/>
  <c r="AS240" i="13" s="1"/>
  <c r="CB239" i="13"/>
  <c r="N239" i="13"/>
  <c r="BH240" i="13"/>
  <c r="J240" i="13"/>
  <c r="BQ240" i="13"/>
  <c r="BN240" i="13"/>
  <c r="BC240" i="13" l="1"/>
  <c r="AV240" i="13"/>
  <c r="AY240" i="13" s="1"/>
  <c r="AI240" i="13"/>
  <c r="AR240" i="13" s="1"/>
  <c r="CA239" i="13"/>
  <c r="CD239" i="13" s="1"/>
  <c r="CE239" i="13" s="1"/>
  <c r="I240" i="13"/>
  <c r="BP240" i="13"/>
  <c r="BM240" i="13"/>
  <c r="H451" i="7"/>
  <c r="G451" i="7"/>
  <c r="I451" i="7"/>
  <c r="R451" i="7"/>
  <c r="N451" i="7"/>
  <c r="Q451" i="7"/>
  <c r="O451" i="7"/>
  <c r="J451" i="7"/>
  <c r="K451" i="7"/>
  <c r="P451" i="7"/>
  <c r="M240" i="13"/>
  <c r="S240" i="13"/>
  <c r="AB241" i="13" s="1"/>
  <c r="BW240" i="13" l="1"/>
  <c r="BZ240" i="13"/>
  <c r="BB240" i="13"/>
  <c r="AU240" i="13"/>
  <c r="AX240" i="13" s="1"/>
  <c r="L451" i="7"/>
  <c r="G351" i="12" s="1"/>
  <c r="BL240" i="13"/>
  <c r="BO240" i="13"/>
  <c r="H240" i="13"/>
  <c r="L240" i="13"/>
  <c r="R240" i="13"/>
  <c r="AA241" i="13" s="1"/>
  <c r="P240" i="13"/>
  <c r="S451" i="7"/>
  <c r="K351" i="12" s="1"/>
  <c r="L351" i="12" s="1"/>
  <c r="M351" i="12" s="1"/>
  <c r="BV240" i="13" l="1"/>
  <c r="BY240" i="13"/>
  <c r="BA240" i="13"/>
  <c r="BD240" i="13" s="1"/>
  <c r="H351" i="12"/>
  <c r="I351" i="12" s="1"/>
  <c r="AK241" i="13"/>
  <c r="AT241" i="13" s="1"/>
  <c r="CC240" i="13"/>
  <c r="O240" i="13"/>
  <c r="N352" i="12"/>
  <c r="Q240" i="13"/>
  <c r="Z241" i="13" s="1"/>
  <c r="F451" i="7" s="1"/>
  <c r="BR240" i="13"/>
  <c r="BS241" i="13" s="1"/>
  <c r="K240" i="13"/>
  <c r="BU240" i="13" l="1"/>
  <c r="BX240" i="13"/>
  <c r="J352" i="12"/>
  <c r="AW241" i="13"/>
  <c r="AZ241" i="13" s="1"/>
  <c r="AJ241" i="13"/>
  <c r="AS241" i="13" s="1"/>
  <c r="CB240" i="13"/>
  <c r="N240" i="13"/>
  <c r="BN241" i="13"/>
  <c r="J241" i="13"/>
  <c r="BQ241" i="13"/>
  <c r="BH241" i="13"/>
  <c r="BC241" i="13" l="1"/>
  <c r="AV241" i="13"/>
  <c r="AY241" i="13" s="1"/>
  <c r="AI241" i="13"/>
  <c r="AR241" i="13" s="1"/>
  <c r="CA240" i="13"/>
  <c r="CD240" i="13" s="1"/>
  <c r="CE240" i="13" s="1"/>
  <c r="P452" i="7"/>
  <c r="R452" i="7"/>
  <c r="N452" i="7"/>
  <c r="K452" i="7"/>
  <c r="G452" i="7"/>
  <c r="I452" i="7"/>
  <c r="Q452" i="7"/>
  <c r="H452" i="7"/>
  <c r="J452" i="7"/>
  <c r="O452" i="7"/>
  <c r="BP241" i="13"/>
  <c r="I241" i="13"/>
  <c r="BM241" i="13"/>
  <c r="M241" i="13"/>
  <c r="S241" i="13"/>
  <c r="AB242" i="13" s="1"/>
  <c r="BW241" i="13" l="1"/>
  <c r="BZ241" i="13"/>
  <c r="BB241" i="13"/>
  <c r="AU241" i="13"/>
  <c r="AX241" i="13" s="1"/>
  <c r="BO241" i="13"/>
  <c r="H241" i="13"/>
  <c r="BL241" i="13"/>
  <c r="S452" i="7"/>
  <c r="K352" i="12" s="1"/>
  <c r="L352" i="12" s="1"/>
  <c r="M352" i="12" s="1"/>
  <c r="P241" i="13"/>
  <c r="L241" i="13"/>
  <c r="R241" i="13"/>
  <c r="AA242" i="13" s="1"/>
  <c r="L452" i="7"/>
  <c r="G352" i="12" s="1"/>
  <c r="BV241" i="13" l="1"/>
  <c r="BY241" i="13"/>
  <c r="H352" i="12"/>
  <c r="I352" i="12" s="1"/>
  <c r="BA241" i="13"/>
  <c r="BD241" i="13" s="1"/>
  <c r="AK242" i="13"/>
  <c r="AT242" i="13" s="1"/>
  <c r="CC241" i="13"/>
  <c r="O241" i="13"/>
  <c r="N353" i="12"/>
  <c r="BR241" i="13"/>
  <c r="BS242" i="13" s="1"/>
  <c r="K241" i="13"/>
  <c r="Q241" i="13"/>
  <c r="Z242" i="13" s="1"/>
  <c r="F452" i="7" s="1"/>
  <c r="BU241" i="13" l="1"/>
  <c r="BX241" i="13"/>
  <c r="J353" i="12"/>
  <c r="AW242" i="13"/>
  <c r="AZ242" i="13" s="1"/>
  <c r="AJ242" i="13"/>
  <c r="AS242" i="13" s="1"/>
  <c r="CB241" i="13"/>
  <c r="N241" i="13"/>
  <c r="BN242" i="13"/>
  <c r="J242" i="13"/>
  <c r="BQ242" i="13"/>
  <c r="BH242" i="13"/>
  <c r="BC242" i="13" l="1"/>
  <c r="AV242" i="13"/>
  <c r="AY242" i="13" s="1"/>
  <c r="AI242" i="13"/>
  <c r="AR242" i="13" s="1"/>
  <c r="CA241" i="13"/>
  <c r="CD241" i="13" s="1"/>
  <c r="M242" i="13"/>
  <c r="S242" i="13"/>
  <c r="AB243" i="13" s="1"/>
  <c r="I453" i="7"/>
  <c r="G453" i="7"/>
  <c r="J453" i="7"/>
  <c r="O453" i="7"/>
  <c r="N453" i="7"/>
  <c r="H453" i="7"/>
  <c r="R453" i="7"/>
  <c r="Q453" i="7"/>
  <c r="P453" i="7"/>
  <c r="K453" i="7"/>
  <c r="BM242" i="13"/>
  <c r="I242" i="13"/>
  <c r="BP242" i="13"/>
  <c r="BW242" i="13" l="1"/>
  <c r="BZ242" i="13"/>
  <c r="BB242" i="13"/>
  <c r="AU242" i="13"/>
  <c r="AX242" i="13" s="1"/>
  <c r="CE241" i="13"/>
  <c r="L453" i="7"/>
  <c r="G353" i="12" s="1"/>
  <c r="P242" i="13"/>
  <c r="BL242" i="13"/>
  <c r="H242" i="13"/>
  <c r="BO242" i="13"/>
  <c r="R242" i="13"/>
  <c r="AA243" i="13" s="1"/>
  <c r="L242" i="13"/>
  <c r="S453" i="7"/>
  <c r="K353" i="12" s="1"/>
  <c r="L353" i="12" s="1"/>
  <c r="M353" i="12" s="1"/>
  <c r="BV242" i="13" l="1"/>
  <c r="BY242" i="13"/>
  <c r="H353" i="12"/>
  <c r="I353" i="12" s="1"/>
  <c r="BA242" i="13"/>
  <c r="BD242" i="13" s="1"/>
  <c r="AK243" i="13"/>
  <c r="AT243" i="13" s="1"/>
  <c r="CC242" i="13"/>
  <c r="O242" i="13"/>
  <c r="K242" i="13"/>
  <c r="BR242" i="13"/>
  <c r="BS243" i="13" s="1"/>
  <c r="Q242" i="13"/>
  <c r="Z243" i="13" s="1"/>
  <c r="F453" i="7" s="1"/>
  <c r="N354" i="12"/>
  <c r="BU242" i="13" l="1"/>
  <c r="BX242" i="13"/>
  <c r="J354" i="12"/>
  <c r="AW243" i="13"/>
  <c r="AZ243" i="13" s="1"/>
  <c r="AJ243" i="13"/>
  <c r="AS243" i="13" s="1"/>
  <c r="CB242" i="13"/>
  <c r="N242" i="13"/>
  <c r="BH243" i="13"/>
  <c r="BN243" i="13"/>
  <c r="BQ243" i="13"/>
  <c r="J243" i="13"/>
  <c r="BC243" i="13" l="1"/>
  <c r="AV243" i="13"/>
  <c r="AY243" i="13" s="1"/>
  <c r="AI243" i="13"/>
  <c r="AR243" i="13" s="1"/>
  <c r="CA242" i="13"/>
  <c r="CD242" i="13" s="1"/>
  <c r="M243" i="13"/>
  <c r="S243" i="13"/>
  <c r="AB244" i="13" s="1"/>
  <c r="K454" i="7"/>
  <c r="G454" i="7"/>
  <c r="J454" i="7"/>
  <c r="R454" i="7"/>
  <c r="H454" i="7"/>
  <c r="O454" i="7"/>
  <c r="N454" i="7"/>
  <c r="I454" i="7"/>
  <c r="Q454" i="7"/>
  <c r="P454" i="7"/>
  <c r="BP243" i="13"/>
  <c r="BM243" i="13"/>
  <c r="I243" i="13"/>
  <c r="BW243" i="13" l="1"/>
  <c r="BZ243" i="13"/>
  <c r="BB243" i="13"/>
  <c r="AU243" i="13"/>
  <c r="AX243" i="13" s="1"/>
  <c r="CE242" i="13"/>
  <c r="S454" i="7"/>
  <c r="K354" i="12" s="1"/>
  <c r="L354" i="12" s="1"/>
  <c r="M354" i="12" s="1"/>
  <c r="H243" i="13"/>
  <c r="BO243" i="13"/>
  <c r="BL243" i="13"/>
  <c r="L454" i="7"/>
  <c r="G354" i="12" s="1"/>
  <c r="P243" i="13"/>
  <c r="L243" i="13"/>
  <c r="R243" i="13"/>
  <c r="AA244" i="13" s="1"/>
  <c r="BV243" i="13" l="1"/>
  <c r="BY243" i="13"/>
  <c r="BA243" i="13"/>
  <c r="BD243" i="13" s="1"/>
  <c r="H354" i="12"/>
  <c r="I354" i="12" s="1"/>
  <c r="AK244" i="13"/>
  <c r="AT244" i="13" s="1"/>
  <c r="CC243" i="13"/>
  <c r="N355" i="12"/>
  <c r="O243" i="13"/>
  <c r="BR243" i="13"/>
  <c r="BS244" i="13" s="1"/>
  <c r="Q243" i="13"/>
  <c r="Z244" i="13" s="1"/>
  <c r="F454" i="7" s="1"/>
  <c r="K243" i="13"/>
  <c r="BU243" i="13" l="1"/>
  <c r="BX243" i="13"/>
  <c r="J355" i="12"/>
  <c r="AW244" i="13"/>
  <c r="AZ244" i="13" s="1"/>
  <c r="AJ244" i="13"/>
  <c r="AS244" i="13" s="1"/>
  <c r="CB243" i="13"/>
  <c r="BN244" i="13"/>
  <c r="BQ244" i="13"/>
  <c r="J244" i="13"/>
  <c r="BH244" i="13"/>
  <c r="N243" i="13"/>
  <c r="BC244" i="13" l="1"/>
  <c r="AV244" i="13"/>
  <c r="AY244" i="13" s="1"/>
  <c r="AI244" i="13"/>
  <c r="AR244" i="13" s="1"/>
  <c r="CA243" i="13"/>
  <c r="CD243" i="13" s="1"/>
  <c r="N455" i="7"/>
  <c r="I455" i="7"/>
  <c r="G455" i="7"/>
  <c r="P455" i="7"/>
  <c r="Q455" i="7"/>
  <c r="J455" i="7"/>
  <c r="K455" i="7"/>
  <c r="R455" i="7"/>
  <c r="O455" i="7"/>
  <c r="H455" i="7"/>
  <c r="BM244" i="13"/>
  <c r="I244" i="13"/>
  <c r="BP244" i="13"/>
  <c r="M244" i="13"/>
  <c r="S244" i="13"/>
  <c r="AB245" i="13" s="1"/>
  <c r="BW244" i="13" l="1"/>
  <c r="BZ244" i="13"/>
  <c r="BB244" i="13"/>
  <c r="AU244" i="13"/>
  <c r="AX244" i="13" s="1"/>
  <c r="CE243" i="13"/>
  <c r="L455" i="7"/>
  <c r="G355" i="12" s="1"/>
  <c r="BO244" i="13"/>
  <c r="H244" i="13"/>
  <c r="BL244" i="13"/>
  <c r="R244" i="13"/>
  <c r="AA245" i="13" s="1"/>
  <c r="L244" i="13"/>
  <c r="S455" i="7"/>
  <c r="K355" i="12" s="1"/>
  <c r="L355" i="12" s="1"/>
  <c r="M355" i="12" s="1"/>
  <c r="P244" i="13"/>
  <c r="BV244" i="13" l="1"/>
  <c r="BY244" i="13"/>
  <c r="BA244" i="13"/>
  <c r="BD244" i="13" s="1"/>
  <c r="H355" i="12"/>
  <c r="I355" i="12" s="1"/>
  <c r="AK245" i="13"/>
  <c r="AT245" i="13" s="1"/>
  <c r="CC244" i="13"/>
  <c r="O244" i="13"/>
  <c r="K244" i="13"/>
  <c r="Q244" i="13"/>
  <c r="Z245" i="13" s="1"/>
  <c r="F455" i="7" s="1"/>
  <c r="BR244" i="13"/>
  <c r="BS245" i="13" s="1"/>
  <c r="N356" i="12"/>
  <c r="BU244" i="13" l="1"/>
  <c r="BX244" i="13"/>
  <c r="J356" i="12"/>
  <c r="AW245" i="13"/>
  <c r="AZ245" i="13" s="1"/>
  <c r="AJ245" i="13"/>
  <c r="AS245" i="13" s="1"/>
  <c r="CB244" i="13"/>
  <c r="N244" i="13"/>
  <c r="BQ245" i="13"/>
  <c r="BN245" i="13"/>
  <c r="J245" i="13"/>
  <c r="BH245" i="13"/>
  <c r="BC245" i="13" l="1"/>
  <c r="AV245" i="13"/>
  <c r="AY245" i="13" s="1"/>
  <c r="AI245" i="13"/>
  <c r="AR245" i="13" s="1"/>
  <c r="CA244" i="13"/>
  <c r="CD244" i="13" s="1"/>
  <c r="CE244" i="13" s="1"/>
  <c r="G456" i="7"/>
  <c r="N456" i="7"/>
  <c r="Q456" i="7"/>
  <c r="I456" i="7"/>
  <c r="O456" i="7"/>
  <c r="H456" i="7"/>
  <c r="R456" i="7"/>
  <c r="K456" i="7"/>
  <c r="J456" i="7"/>
  <c r="P456" i="7"/>
  <c r="I245" i="13"/>
  <c r="BM245" i="13"/>
  <c r="BP245" i="13"/>
  <c r="M245" i="13"/>
  <c r="S245" i="13"/>
  <c r="AB246" i="13" s="1"/>
  <c r="BW245" i="13" l="1"/>
  <c r="BZ245" i="13"/>
  <c r="BB245" i="13"/>
  <c r="AU245" i="13"/>
  <c r="AX245" i="13" s="1"/>
  <c r="BO245" i="13"/>
  <c r="BL245" i="13"/>
  <c r="H245" i="13"/>
  <c r="L456" i="7"/>
  <c r="G356" i="12" s="1"/>
  <c r="S456" i="7"/>
  <c r="K356" i="12" s="1"/>
  <c r="L356" i="12" s="1"/>
  <c r="M356" i="12" s="1"/>
  <c r="P245" i="13"/>
  <c r="L245" i="13"/>
  <c r="R245" i="13"/>
  <c r="AA246" i="13" s="1"/>
  <c r="BV245" i="13" l="1"/>
  <c r="BY245" i="13"/>
  <c r="BA245" i="13"/>
  <c r="BD245" i="13" s="1"/>
  <c r="H356" i="12"/>
  <c r="I356" i="12" s="1"/>
  <c r="AK246" i="13"/>
  <c r="AT246" i="13" s="1"/>
  <c r="CC245" i="13"/>
  <c r="O245" i="13"/>
  <c r="BR245" i="13"/>
  <c r="BS246" i="13" s="1"/>
  <c r="K245" i="13"/>
  <c r="Q245" i="13"/>
  <c r="Z246" i="13" s="1"/>
  <c r="F456" i="7" s="1"/>
  <c r="N357" i="12"/>
  <c r="BU245" i="13" l="1"/>
  <c r="BX245" i="13"/>
  <c r="J357" i="12"/>
  <c r="AW246" i="13"/>
  <c r="AZ246" i="13" s="1"/>
  <c r="AJ246" i="13"/>
  <c r="AS246" i="13" s="1"/>
  <c r="CB245" i="13"/>
  <c r="N245" i="13"/>
  <c r="BQ246" i="13"/>
  <c r="J246" i="13"/>
  <c r="BN246" i="13"/>
  <c r="BH246" i="13"/>
  <c r="BC246" i="13" l="1"/>
  <c r="AV246" i="13"/>
  <c r="AY246" i="13" s="1"/>
  <c r="AI246" i="13"/>
  <c r="AR246" i="13" s="1"/>
  <c r="CA245" i="13"/>
  <c r="CD245" i="13" s="1"/>
  <c r="CE245" i="13" s="1"/>
  <c r="BP246" i="13"/>
  <c r="BM246" i="13"/>
  <c r="I246" i="13"/>
  <c r="H457" i="7"/>
  <c r="G457" i="7"/>
  <c r="J457" i="7"/>
  <c r="O457" i="7"/>
  <c r="R457" i="7"/>
  <c r="Q457" i="7"/>
  <c r="N457" i="7"/>
  <c r="I457" i="7"/>
  <c r="K457" i="7"/>
  <c r="P457" i="7"/>
  <c r="S246" i="13"/>
  <c r="AB247" i="13" s="1"/>
  <c r="M246" i="13"/>
  <c r="BW246" i="13" l="1"/>
  <c r="BZ246" i="13"/>
  <c r="BB246" i="13"/>
  <c r="AU246" i="13"/>
  <c r="AX246" i="13" s="1"/>
  <c r="BL246" i="13"/>
  <c r="BO246" i="13"/>
  <c r="H246" i="13"/>
  <c r="P246" i="13"/>
  <c r="L457" i="7"/>
  <c r="G357" i="12" s="1"/>
  <c r="S457" i="7"/>
  <c r="K357" i="12" s="1"/>
  <c r="L357" i="12" s="1"/>
  <c r="M357" i="12" s="1"/>
  <c r="R246" i="13"/>
  <c r="AA247" i="13" s="1"/>
  <c r="L246" i="13"/>
  <c r="BV246" i="13" l="1"/>
  <c r="BY246" i="13"/>
  <c r="H357" i="12"/>
  <c r="I357" i="12" s="1"/>
  <c r="BA246" i="13"/>
  <c r="BD246" i="13" s="1"/>
  <c r="AK247" i="13"/>
  <c r="AT247" i="13" s="1"/>
  <c r="CC246" i="13"/>
  <c r="O246" i="13"/>
  <c r="Q246" i="13"/>
  <c r="Z247" i="13" s="1"/>
  <c r="F457" i="7" s="1"/>
  <c r="K246" i="13"/>
  <c r="BR246" i="13"/>
  <c r="BS247" i="13" s="1"/>
  <c r="N358" i="12"/>
  <c r="BU246" i="13" l="1"/>
  <c r="BX246" i="13"/>
  <c r="J358" i="12"/>
  <c r="AW247" i="13"/>
  <c r="AZ247" i="13" s="1"/>
  <c r="AJ247" i="13"/>
  <c r="AS247" i="13" s="1"/>
  <c r="CB246" i="13"/>
  <c r="BN247" i="13"/>
  <c r="BQ247" i="13"/>
  <c r="J247" i="13"/>
  <c r="BH247" i="13"/>
  <c r="N246" i="13"/>
  <c r="BC247" i="13" l="1"/>
  <c r="AV247" i="13"/>
  <c r="AY247" i="13" s="1"/>
  <c r="AI247" i="13"/>
  <c r="AR247" i="13" s="1"/>
  <c r="CA246" i="13"/>
  <c r="CD246" i="13" s="1"/>
  <c r="CE246" i="13" s="1"/>
  <c r="BM247" i="13"/>
  <c r="I247" i="13"/>
  <c r="BP247" i="13"/>
  <c r="S247" i="13"/>
  <c r="AB248" i="13" s="1"/>
  <c r="M247" i="13"/>
  <c r="R458" i="7"/>
  <c r="O458" i="7"/>
  <c r="I458" i="7"/>
  <c r="G458" i="7"/>
  <c r="J458" i="7"/>
  <c r="K458" i="7"/>
  <c r="Q458" i="7"/>
  <c r="H458" i="7"/>
  <c r="N458" i="7"/>
  <c r="P458" i="7"/>
  <c r="BW247" i="13" l="1"/>
  <c r="BZ247" i="13"/>
  <c r="BB247" i="13"/>
  <c r="AU247" i="13"/>
  <c r="AX247" i="13" s="1"/>
  <c r="BL247" i="13"/>
  <c r="BO247" i="13"/>
  <c r="H247" i="13"/>
  <c r="L458" i="7"/>
  <c r="G358" i="12" s="1"/>
  <c r="S458" i="7"/>
  <c r="K358" i="12" s="1"/>
  <c r="L358" i="12" s="1"/>
  <c r="M358" i="12" s="1"/>
  <c r="P247" i="13"/>
  <c r="L247" i="13"/>
  <c r="R247" i="13"/>
  <c r="AA248" i="13" s="1"/>
  <c r="BV247" i="13" l="1"/>
  <c r="BY247" i="13"/>
  <c r="H358" i="12"/>
  <c r="I358" i="12" s="1"/>
  <c r="BA247" i="13"/>
  <c r="BD247" i="13" s="1"/>
  <c r="AK248" i="13"/>
  <c r="AT248" i="13" s="1"/>
  <c r="CC247" i="13"/>
  <c r="O247" i="13"/>
  <c r="Q247" i="13"/>
  <c r="Z248" i="13" s="1"/>
  <c r="F458" i="7" s="1"/>
  <c r="BR247" i="13"/>
  <c r="BS248" i="13" s="1"/>
  <c r="K247" i="13"/>
  <c r="N359" i="12"/>
  <c r="BU247" i="13" l="1"/>
  <c r="BX247" i="13"/>
  <c r="J359" i="12"/>
  <c r="AW248" i="13"/>
  <c r="AZ248" i="13" s="1"/>
  <c r="AJ248" i="13"/>
  <c r="AS248" i="13" s="1"/>
  <c r="CB247" i="13"/>
  <c r="BQ248" i="13"/>
  <c r="J248" i="13"/>
  <c r="BN248" i="13"/>
  <c r="BH248" i="13"/>
  <c r="N247" i="13"/>
  <c r="BC248" i="13" l="1"/>
  <c r="AV248" i="13"/>
  <c r="AY248" i="13" s="1"/>
  <c r="AI248" i="13"/>
  <c r="AR248" i="13" s="1"/>
  <c r="CA247" i="13"/>
  <c r="CD247" i="13" s="1"/>
  <c r="BM248" i="13"/>
  <c r="I248" i="13"/>
  <c r="BP248" i="13"/>
  <c r="S248" i="13"/>
  <c r="AB249" i="13" s="1"/>
  <c r="M248" i="13"/>
  <c r="G459" i="7"/>
  <c r="H459" i="7"/>
  <c r="J459" i="7"/>
  <c r="O459" i="7"/>
  <c r="P459" i="7"/>
  <c r="R459" i="7"/>
  <c r="K459" i="7"/>
  <c r="Q459" i="7"/>
  <c r="N459" i="7"/>
  <c r="I459" i="7"/>
  <c r="BW248" i="13" l="1"/>
  <c r="BZ248" i="13"/>
  <c r="BB248" i="13"/>
  <c r="AU248" i="13"/>
  <c r="AX248" i="13" s="1"/>
  <c r="CE247" i="13"/>
  <c r="S459" i="7"/>
  <c r="K359" i="12" s="1"/>
  <c r="L359" i="12" s="1"/>
  <c r="M359" i="12" s="1"/>
  <c r="L459" i="7"/>
  <c r="G359" i="12" s="1"/>
  <c r="P248" i="13"/>
  <c r="H248" i="13"/>
  <c r="BO248" i="13"/>
  <c r="BL248" i="13"/>
  <c r="L248" i="13"/>
  <c r="R248" i="13"/>
  <c r="AA249" i="13" s="1"/>
  <c r="BV248" i="13" l="1"/>
  <c r="BY248" i="13"/>
  <c r="BA248" i="13"/>
  <c r="BD248" i="13" s="1"/>
  <c r="H359" i="12"/>
  <c r="I359" i="12" s="1"/>
  <c r="AK249" i="13"/>
  <c r="AT249" i="13" s="1"/>
  <c r="CC248" i="13"/>
  <c r="N360" i="12"/>
  <c r="O248" i="13"/>
  <c r="Q248" i="13"/>
  <c r="Z249" i="13" s="1"/>
  <c r="F459" i="7" s="1"/>
  <c r="BR248" i="13"/>
  <c r="BS249" i="13" s="1"/>
  <c r="K248" i="13"/>
  <c r="BU248" i="13" l="1"/>
  <c r="BX248" i="13"/>
  <c r="J360" i="12"/>
  <c r="AW249" i="13"/>
  <c r="AZ249" i="13" s="1"/>
  <c r="AJ249" i="13"/>
  <c r="AS249" i="13" s="1"/>
  <c r="CB248" i="13"/>
  <c r="N248" i="13"/>
  <c r="J249" i="13"/>
  <c r="BQ249" i="13"/>
  <c r="BN249" i="13"/>
  <c r="BH249" i="13"/>
  <c r="BC249" i="13" l="1"/>
  <c r="AV249" i="13"/>
  <c r="AY249" i="13" s="1"/>
  <c r="AI249" i="13"/>
  <c r="AR249" i="13" s="1"/>
  <c r="CA248" i="13"/>
  <c r="CD248" i="13" s="1"/>
  <c r="I249" i="13"/>
  <c r="BM249" i="13"/>
  <c r="BP249" i="13"/>
  <c r="H460" i="7"/>
  <c r="G460" i="7"/>
  <c r="P460" i="7"/>
  <c r="N460" i="7"/>
  <c r="K460" i="7"/>
  <c r="J460" i="7"/>
  <c r="O460" i="7"/>
  <c r="Q460" i="7"/>
  <c r="R460" i="7"/>
  <c r="I460" i="7"/>
  <c r="S249" i="13"/>
  <c r="AB250" i="13" s="1"/>
  <c r="M249" i="13"/>
  <c r="BW249" i="13" l="1"/>
  <c r="BZ249" i="13"/>
  <c r="BB249" i="13"/>
  <c r="AU249" i="13"/>
  <c r="AX249" i="13" s="1"/>
  <c r="CE248" i="13"/>
  <c r="R249" i="13"/>
  <c r="AA250" i="13" s="1"/>
  <c r="L249" i="13"/>
  <c r="P249" i="13"/>
  <c r="S460" i="7"/>
  <c r="K360" i="12" s="1"/>
  <c r="L360" i="12" s="1"/>
  <c r="M360" i="12" s="1"/>
  <c r="L460" i="7"/>
  <c r="G360" i="12" s="1"/>
  <c r="BL249" i="13"/>
  <c r="H249" i="13"/>
  <c r="BO249" i="13"/>
  <c r="BV249" i="13" l="1"/>
  <c r="BY249" i="13"/>
  <c r="BA249" i="13"/>
  <c r="BD249" i="13" s="1"/>
  <c r="H360" i="12"/>
  <c r="I360" i="12" s="1"/>
  <c r="AK250" i="13"/>
  <c r="AT250" i="13" s="1"/>
  <c r="CC249" i="13"/>
  <c r="BR249" i="13"/>
  <c r="BS250" i="13" s="1"/>
  <c r="K249" i="13"/>
  <c r="Q249" i="13"/>
  <c r="Z250" i="13" s="1"/>
  <c r="F460" i="7" s="1"/>
  <c r="N361" i="12"/>
  <c r="O249" i="13"/>
  <c r="BU249" i="13" l="1"/>
  <c r="BX249" i="13"/>
  <c r="J361" i="12"/>
  <c r="AW250" i="13"/>
  <c r="AZ250" i="13" s="1"/>
  <c r="AJ250" i="13"/>
  <c r="AS250" i="13" s="1"/>
  <c r="CB249" i="13"/>
  <c r="N249" i="13"/>
  <c r="J250" i="13"/>
  <c r="BQ250" i="13"/>
  <c r="BN250" i="13"/>
  <c r="BH250" i="13"/>
  <c r="BC250" i="13" l="1"/>
  <c r="AV250" i="13"/>
  <c r="AY250" i="13" s="1"/>
  <c r="AI250" i="13"/>
  <c r="AR250" i="13" s="1"/>
  <c r="CA249" i="13"/>
  <c r="CD249" i="13" s="1"/>
  <c r="R461" i="7"/>
  <c r="Q461" i="7"/>
  <c r="O461" i="7"/>
  <c r="H461" i="7"/>
  <c r="N461" i="7"/>
  <c r="I461" i="7"/>
  <c r="P461" i="7"/>
  <c r="G461" i="7"/>
  <c r="K461" i="7"/>
  <c r="J461" i="7"/>
  <c r="BP250" i="13"/>
  <c r="BM250" i="13"/>
  <c r="I250" i="13"/>
  <c r="M250" i="13"/>
  <c r="S250" i="13"/>
  <c r="AB251" i="13" s="1"/>
  <c r="BW250" i="13" l="1"/>
  <c r="BZ250" i="13"/>
  <c r="BB250" i="13"/>
  <c r="AU250" i="13"/>
  <c r="AX250" i="13" s="1"/>
  <c r="CE249" i="13"/>
  <c r="BO250" i="13"/>
  <c r="BL250" i="13"/>
  <c r="H250" i="13"/>
  <c r="L250" i="13"/>
  <c r="R250" i="13"/>
  <c r="AA251" i="13" s="1"/>
  <c r="P250" i="13"/>
  <c r="L461" i="7"/>
  <c r="G361" i="12" s="1"/>
  <c r="S461" i="7"/>
  <c r="K361" i="12" s="1"/>
  <c r="L361" i="12" s="1"/>
  <c r="M361" i="12" s="1"/>
  <c r="BV250" i="13" l="1"/>
  <c r="BY250" i="13"/>
  <c r="BA250" i="13"/>
  <c r="BD250" i="13" s="1"/>
  <c r="H361" i="12"/>
  <c r="I361" i="12" s="1"/>
  <c r="AK251" i="13"/>
  <c r="AT251" i="13" s="1"/>
  <c r="CC250" i="13"/>
  <c r="N362" i="12"/>
  <c r="O250" i="13"/>
  <c r="BR250" i="13"/>
  <c r="BS251" i="13" s="1"/>
  <c r="Q250" i="13"/>
  <c r="Z251" i="13" s="1"/>
  <c r="F461" i="7" s="1"/>
  <c r="K250" i="13"/>
  <c r="BU250" i="13" l="1"/>
  <c r="BX250" i="13"/>
  <c r="J362" i="12"/>
  <c r="AW251" i="13"/>
  <c r="AZ251" i="13" s="1"/>
  <c r="AJ251" i="13"/>
  <c r="AS251" i="13" s="1"/>
  <c r="CB250" i="13"/>
  <c r="BH251" i="13"/>
  <c r="BQ251" i="13"/>
  <c r="J251" i="13"/>
  <c r="BN251" i="13"/>
  <c r="N250" i="13"/>
  <c r="BC251" i="13" l="1"/>
  <c r="AV251" i="13"/>
  <c r="AY251" i="13" s="1"/>
  <c r="AI251" i="13"/>
  <c r="AR251" i="13" s="1"/>
  <c r="CA250" i="13"/>
  <c r="CD250" i="13" s="1"/>
  <c r="N462" i="7"/>
  <c r="Q462" i="7"/>
  <c r="G462" i="7"/>
  <c r="R462" i="7"/>
  <c r="J462" i="7"/>
  <c r="H462" i="7"/>
  <c r="O462" i="7"/>
  <c r="I462" i="7"/>
  <c r="P462" i="7"/>
  <c r="K462" i="7"/>
  <c r="BP251" i="13"/>
  <c r="BM251" i="13"/>
  <c r="I251" i="13"/>
  <c r="S251" i="13"/>
  <c r="AB252" i="13" s="1"/>
  <c r="M251" i="13"/>
  <c r="BW251" i="13" l="1"/>
  <c r="BZ251" i="13"/>
  <c r="BB251" i="13"/>
  <c r="AU251" i="13"/>
  <c r="AX251" i="13" s="1"/>
  <c r="CE250" i="13"/>
  <c r="S462" i="7"/>
  <c r="K362" i="12" s="1"/>
  <c r="L362" i="12" s="1"/>
  <c r="M362" i="12" s="1"/>
  <c r="L251" i="13"/>
  <c r="R251" i="13"/>
  <c r="AA252" i="13" s="1"/>
  <c r="P251" i="13"/>
  <c r="H251" i="13"/>
  <c r="BL251" i="13"/>
  <c r="BO251" i="13"/>
  <c r="L462" i="7"/>
  <c r="G362" i="12" s="1"/>
  <c r="BV251" i="13" l="1"/>
  <c r="BY251" i="13"/>
  <c r="BA251" i="13"/>
  <c r="BD251" i="13" s="1"/>
  <c r="H362" i="12"/>
  <c r="I362" i="12" s="1"/>
  <c r="AK252" i="13"/>
  <c r="AT252" i="13" s="1"/>
  <c r="CC251" i="13"/>
  <c r="O251" i="13"/>
  <c r="N363" i="12"/>
  <c r="Q251" i="13"/>
  <c r="Z252" i="13" s="1"/>
  <c r="F462" i="7" s="1"/>
  <c r="BR251" i="13"/>
  <c r="BS252" i="13" s="1"/>
  <c r="K251" i="13"/>
  <c r="BU251" i="13" l="1"/>
  <c r="BX251" i="13"/>
  <c r="J363" i="12"/>
  <c r="AW252" i="13"/>
  <c r="AZ252" i="13" s="1"/>
  <c r="AJ252" i="13"/>
  <c r="AS252" i="13" s="1"/>
  <c r="CB251" i="13"/>
  <c r="BH252" i="13"/>
  <c r="N251" i="13"/>
  <c r="BQ252" i="13"/>
  <c r="BN252" i="13"/>
  <c r="J252" i="13"/>
  <c r="BC252" i="13" l="1"/>
  <c r="AV252" i="13"/>
  <c r="AY252" i="13" s="1"/>
  <c r="AI252" i="13"/>
  <c r="AR252" i="13" s="1"/>
  <c r="CA251" i="13"/>
  <c r="CD251" i="13" s="1"/>
  <c r="K463" i="7"/>
  <c r="J463" i="7"/>
  <c r="R463" i="7"/>
  <c r="I463" i="7"/>
  <c r="G463" i="7"/>
  <c r="O463" i="7"/>
  <c r="N463" i="7"/>
  <c r="H463" i="7"/>
  <c r="P463" i="7"/>
  <c r="Q463" i="7"/>
  <c r="M252" i="13"/>
  <c r="S252" i="13"/>
  <c r="AB253" i="13" s="1"/>
  <c r="BP252" i="13"/>
  <c r="BM252" i="13"/>
  <c r="I252" i="13"/>
  <c r="BW252" i="13" l="1"/>
  <c r="BZ252" i="13"/>
  <c r="BB252" i="13"/>
  <c r="AU252" i="13"/>
  <c r="AX252" i="13" s="1"/>
  <c r="CE251" i="13"/>
  <c r="L252" i="13"/>
  <c r="R252" i="13"/>
  <c r="AA253" i="13" s="1"/>
  <c r="P252" i="13"/>
  <c r="BL252" i="13"/>
  <c r="H252" i="13"/>
  <c r="BO252" i="13"/>
  <c r="S463" i="7"/>
  <c r="K363" i="12" s="1"/>
  <c r="L363" i="12" s="1"/>
  <c r="M363" i="12" s="1"/>
  <c r="L463" i="7"/>
  <c r="G363" i="12" s="1"/>
  <c r="BV252" i="13" l="1"/>
  <c r="BY252" i="13"/>
  <c r="H363" i="12"/>
  <c r="I363" i="12" s="1"/>
  <c r="BA252" i="13"/>
  <c r="BD252" i="13" s="1"/>
  <c r="AK253" i="13"/>
  <c r="AT253" i="13" s="1"/>
  <c r="CC252" i="13"/>
  <c r="O252" i="13"/>
  <c r="N364" i="12"/>
  <c r="K252" i="13"/>
  <c r="BR252" i="13"/>
  <c r="BS253" i="13" s="1"/>
  <c r="Q252" i="13"/>
  <c r="Z253" i="13" s="1"/>
  <c r="F463" i="7" s="1"/>
  <c r="BU252" i="13" l="1"/>
  <c r="BX252" i="13"/>
  <c r="J364" i="12"/>
  <c r="AW253" i="13"/>
  <c r="AZ253" i="13" s="1"/>
  <c r="AJ253" i="13"/>
  <c r="AS253" i="13" s="1"/>
  <c r="CB252" i="13"/>
  <c r="N252" i="13"/>
  <c r="BH253" i="13"/>
  <c r="BQ253" i="13"/>
  <c r="J253" i="13"/>
  <c r="BN253" i="13"/>
  <c r="BC253" i="13" l="1"/>
  <c r="AV253" i="13"/>
  <c r="AY253" i="13" s="1"/>
  <c r="AI253" i="13"/>
  <c r="AR253" i="13" s="1"/>
  <c r="CA252" i="13"/>
  <c r="CD252" i="13" s="1"/>
  <c r="CE252" i="13" s="1"/>
  <c r="M253" i="13"/>
  <c r="S253" i="13"/>
  <c r="AB254" i="13" s="1"/>
  <c r="I253" i="13"/>
  <c r="BP253" i="13"/>
  <c r="BM253" i="13"/>
  <c r="Q464" i="7"/>
  <c r="R464" i="7"/>
  <c r="N464" i="7"/>
  <c r="H464" i="7"/>
  <c r="J464" i="7"/>
  <c r="K464" i="7"/>
  <c r="O464" i="7"/>
  <c r="P464" i="7"/>
  <c r="G464" i="7"/>
  <c r="I464" i="7"/>
  <c r="BW253" i="13" l="1"/>
  <c r="BZ253" i="13"/>
  <c r="BB253" i="13"/>
  <c r="AU253" i="13"/>
  <c r="AX253" i="13" s="1"/>
  <c r="R253" i="13"/>
  <c r="AA254" i="13" s="1"/>
  <c r="L253" i="13"/>
  <c r="P253" i="13"/>
  <c r="BO253" i="13"/>
  <c r="H253" i="13"/>
  <c r="BL253" i="13"/>
  <c r="L464" i="7"/>
  <c r="G364" i="12" s="1"/>
  <c r="S464" i="7"/>
  <c r="K364" i="12" s="1"/>
  <c r="L364" i="12" s="1"/>
  <c r="M364" i="12" s="1"/>
  <c r="BV253" i="13" l="1"/>
  <c r="BY253" i="13"/>
  <c r="H364" i="12"/>
  <c r="I364" i="12" s="1"/>
  <c r="BA253" i="13"/>
  <c r="BD253" i="13" s="1"/>
  <c r="AK254" i="13"/>
  <c r="AT254" i="13" s="1"/>
  <c r="CC253" i="13"/>
  <c r="O253" i="13"/>
  <c r="Q253" i="13"/>
  <c r="Z254" i="13" s="1"/>
  <c r="F464" i="7" s="1"/>
  <c r="BR253" i="13"/>
  <c r="BS254" i="13" s="1"/>
  <c r="K253" i="13"/>
  <c r="N365" i="12"/>
  <c r="BU253" i="13" l="1"/>
  <c r="BX253" i="13"/>
  <c r="J365" i="12"/>
  <c r="AW254" i="13"/>
  <c r="AZ254" i="13" s="1"/>
  <c r="AJ254" i="13"/>
  <c r="AS254" i="13" s="1"/>
  <c r="CB253" i="13"/>
  <c r="BN254" i="13"/>
  <c r="J254" i="13"/>
  <c r="BQ254" i="13"/>
  <c r="N253" i="13"/>
  <c r="BH254" i="13"/>
  <c r="BC254" i="13" l="1"/>
  <c r="AV254" i="13"/>
  <c r="AY254" i="13" s="1"/>
  <c r="AI254" i="13"/>
  <c r="AR254" i="13" s="1"/>
  <c r="CA253" i="13"/>
  <c r="CD253" i="13" s="1"/>
  <c r="S254" i="13"/>
  <c r="AB255" i="13" s="1"/>
  <c r="M254" i="13"/>
  <c r="BP254" i="13"/>
  <c r="BM254" i="13"/>
  <c r="I254" i="13"/>
  <c r="J465" i="7"/>
  <c r="O465" i="7"/>
  <c r="G465" i="7"/>
  <c r="N465" i="7"/>
  <c r="Q465" i="7"/>
  <c r="R465" i="7"/>
  <c r="P465" i="7"/>
  <c r="H465" i="7"/>
  <c r="K465" i="7"/>
  <c r="I465" i="7"/>
  <c r="BW254" i="13" l="1"/>
  <c r="BZ254" i="13"/>
  <c r="BB254" i="13"/>
  <c r="AU254" i="13"/>
  <c r="AX254" i="13" s="1"/>
  <c r="CE253" i="13"/>
  <c r="L465" i="7"/>
  <c r="G365" i="12" s="1"/>
  <c r="H254" i="13"/>
  <c r="BL254" i="13"/>
  <c r="BO254" i="13"/>
  <c r="S465" i="7"/>
  <c r="K365" i="12" s="1"/>
  <c r="L365" i="12" s="1"/>
  <c r="M365" i="12" s="1"/>
  <c r="L254" i="13"/>
  <c r="R254" i="13"/>
  <c r="AA255" i="13" s="1"/>
  <c r="P254" i="13"/>
  <c r="BV254" i="13" l="1"/>
  <c r="BY254" i="13"/>
  <c r="BA254" i="13"/>
  <c r="BD254" i="13" s="1"/>
  <c r="H365" i="12"/>
  <c r="I365" i="12" s="1"/>
  <c r="AK255" i="13"/>
  <c r="AT255" i="13" s="1"/>
  <c r="CC254" i="13"/>
  <c r="O254" i="13"/>
  <c r="N366" i="12"/>
  <c r="K254" i="13"/>
  <c r="BR254" i="13"/>
  <c r="BS255" i="13" s="1"/>
  <c r="Q254" i="13"/>
  <c r="Z255" i="13" s="1"/>
  <c r="F465" i="7" s="1"/>
  <c r="BU254" i="13" l="1"/>
  <c r="BX254" i="13"/>
  <c r="J366" i="12"/>
  <c r="AW255" i="13"/>
  <c r="AZ255" i="13" s="1"/>
  <c r="AJ255" i="13"/>
  <c r="AS255" i="13" s="1"/>
  <c r="CB254" i="13"/>
  <c r="BN255" i="13"/>
  <c r="BQ255" i="13"/>
  <c r="J255" i="13"/>
  <c r="BH255" i="13"/>
  <c r="N254" i="13"/>
  <c r="BC255" i="13" l="1"/>
  <c r="AV255" i="13"/>
  <c r="AY255" i="13" s="1"/>
  <c r="AI255" i="13"/>
  <c r="AR255" i="13" s="1"/>
  <c r="CA254" i="13"/>
  <c r="CD254" i="13" s="1"/>
  <c r="CE254" i="13" s="1"/>
  <c r="BM255" i="13"/>
  <c r="BP255" i="13"/>
  <c r="I255" i="13"/>
  <c r="J466" i="7"/>
  <c r="N466" i="7"/>
  <c r="P466" i="7"/>
  <c r="G466" i="7"/>
  <c r="O466" i="7"/>
  <c r="R466" i="7"/>
  <c r="H466" i="7"/>
  <c r="I466" i="7"/>
  <c r="Q466" i="7"/>
  <c r="K466" i="7"/>
  <c r="M255" i="13"/>
  <c r="S255" i="13"/>
  <c r="AB256" i="13" s="1"/>
  <c r="BW255" i="13" l="1"/>
  <c r="BZ255" i="13"/>
  <c r="BB255" i="13"/>
  <c r="AU255" i="13"/>
  <c r="AX255" i="13" s="1"/>
  <c r="P255" i="13"/>
  <c r="S466" i="7"/>
  <c r="K366" i="12" s="1"/>
  <c r="L366" i="12" s="1"/>
  <c r="M366" i="12" s="1"/>
  <c r="BL255" i="13"/>
  <c r="H255" i="13"/>
  <c r="BO255" i="13"/>
  <c r="L466" i="7"/>
  <c r="G366" i="12" s="1"/>
  <c r="L255" i="13"/>
  <c r="R255" i="13"/>
  <c r="AA256" i="13" s="1"/>
  <c r="BV255" i="13" l="1"/>
  <c r="BY255" i="13"/>
  <c r="BA255" i="13"/>
  <c r="BD255" i="13" s="1"/>
  <c r="H366" i="12"/>
  <c r="I366" i="12" s="1"/>
  <c r="AK256" i="13"/>
  <c r="AT256" i="13" s="1"/>
  <c r="CC255" i="13"/>
  <c r="N367" i="12"/>
  <c r="Q255" i="13"/>
  <c r="Z256" i="13" s="1"/>
  <c r="F466" i="7" s="1"/>
  <c r="BR255" i="13"/>
  <c r="BS256" i="13" s="1"/>
  <c r="K255" i="13"/>
  <c r="O255" i="13"/>
  <c r="BU255" i="13" l="1"/>
  <c r="BX255" i="13"/>
  <c r="J367" i="12"/>
  <c r="AW256" i="13"/>
  <c r="AZ256" i="13" s="1"/>
  <c r="AJ256" i="13"/>
  <c r="AS256" i="13" s="1"/>
  <c r="CB255" i="13"/>
  <c r="N255" i="13"/>
  <c r="J256" i="13"/>
  <c r="BN256" i="13"/>
  <c r="BQ256" i="13"/>
  <c r="BH256" i="13"/>
  <c r="BC256" i="13" l="1"/>
  <c r="AV256" i="13"/>
  <c r="AY256" i="13" s="1"/>
  <c r="AI256" i="13"/>
  <c r="AR256" i="13" s="1"/>
  <c r="CA255" i="13"/>
  <c r="CD255" i="13" s="1"/>
  <c r="CE255" i="13" s="1"/>
  <c r="BP256" i="13"/>
  <c r="I256" i="13"/>
  <c r="BM256" i="13"/>
  <c r="S256" i="13"/>
  <c r="AB257" i="13" s="1"/>
  <c r="M256" i="13"/>
  <c r="R467" i="7"/>
  <c r="O467" i="7"/>
  <c r="K467" i="7"/>
  <c r="G467" i="7"/>
  <c r="P467" i="7"/>
  <c r="H467" i="7"/>
  <c r="Q467" i="7"/>
  <c r="N467" i="7"/>
  <c r="J467" i="7"/>
  <c r="I467" i="7"/>
  <c r="BW256" i="13" l="1"/>
  <c r="BZ256" i="13"/>
  <c r="BB256" i="13"/>
  <c r="AU256" i="13"/>
  <c r="AX256" i="13" s="1"/>
  <c r="S467" i="7"/>
  <c r="K367" i="12" s="1"/>
  <c r="L367" i="12" s="1"/>
  <c r="M367" i="12" s="1"/>
  <c r="L467" i="7"/>
  <c r="G367" i="12" s="1"/>
  <c r="L256" i="13"/>
  <c r="R256" i="13"/>
  <c r="AA257" i="13" s="1"/>
  <c r="P256" i="13"/>
  <c r="BL256" i="13"/>
  <c r="BO256" i="13"/>
  <c r="H256" i="13"/>
  <c r="BV256" i="13" l="1"/>
  <c r="BY256" i="13"/>
  <c r="BA256" i="13"/>
  <c r="BD256" i="13" s="1"/>
  <c r="H367" i="12"/>
  <c r="I367" i="12" s="1"/>
  <c r="AK257" i="13"/>
  <c r="AT257" i="13" s="1"/>
  <c r="CC256" i="13"/>
  <c r="BR256" i="13"/>
  <c r="BS257" i="13" s="1"/>
  <c r="Q256" i="13"/>
  <c r="Z257" i="13" s="1"/>
  <c r="F467" i="7" s="1"/>
  <c r="K256" i="13"/>
  <c r="O256" i="13"/>
  <c r="N368" i="12"/>
  <c r="BU256" i="13" l="1"/>
  <c r="BX256" i="13"/>
  <c r="J368" i="12"/>
  <c r="AW257" i="13"/>
  <c r="AZ257" i="13" s="1"/>
  <c r="AJ257" i="13"/>
  <c r="AS257" i="13" s="1"/>
  <c r="CB256" i="13"/>
  <c r="BH257" i="13"/>
  <c r="N256" i="13"/>
  <c r="BQ257" i="13"/>
  <c r="J257" i="13"/>
  <c r="BN257" i="13"/>
  <c r="BC257" i="13" l="1"/>
  <c r="AV257" i="13"/>
  <c r="AY257" i="13" s="1"/>
  <c r="AI257" i="13"/>
  <c r="AR257" i="13" s="1"/>
  <c r="CA256" i="13"/>
  <c r="CD256" i="13" s="1"/>
  <c r="CE256" i="13" s="1"/>
  <c r="M257" i="13"/>
  <c r="S257" i="13"/>
  <c r="AB258" i="13" s="1"/>
  <c r="G468" i="7"/>
  <c r="P468" i="7"/>
  <c r="R468" i="7"/>
  <c r="O468" i="7"/>
  <c r="H468" i="7"/>
  <c r="Q468" i="7"/>
  <c r="J468" i="7"/>
  <c r="K468" i="7"/>
  <c r="N468" i="7"/>
  <c r="I468" i="7"/>
  <c r="BM257" i="13"/>
  <c r="I257" i="13"/>
  <c r="BP257" i="13"/>
  <c r="BW257" i="13" l="1"/>
  <c r="BZ257" i="13"/>
  <c r="BB257" i="13"/>
  <c r="AU257" i="13"/>
  <c r="AX257" i="13" s="1"/>
  <c r="S468" i="7"/>
  <c r="K368" i="12" s="1"/>
  <c r="L368" i="12" s="1"/>
  <c r="M368" i="12" s="1"/>
  <c r="L468" i="7"/>
  <c r="G368" i="12" s="1"/>
  <c r="BO257" i="13"/>
  <c r="BL257" i="13"/>
  <c r="H257" i="13"/>
  <c r="P257" i="13"/>
  <c r="R257" i="13"/>
  <c r="AA258" i="13" s="1"/>
  <c r="L257" i="13"/>
  <c r="BV257" i="13" l="1"/>
  <c r="BY257" i="13"/>
  <c r="BA257" i="13"/>
  <c r="BD257" i="13" s="1"/>
  <c r="H368" i="12"/>
  <c r="I368" i="12" s="1"/>
  <c r="AK258" i="13"/>
  <c r="AT258" i="13" s="1"/>
  <c r="CC257" i="13"/>
  <c r="N369" i="12"/>
  <c r="O257" i="13"/>
  <c r="Q257" i="13"/>
  <c r="Z258" i="13" s="1"/>
  <c r="F468" i="7" s="1"/>
  <c r="BR257" i="13"/>
  <c r="BS258" i="13" s="1"/>
  <c r="K257" i="13"/>
  <c r="BU257" i="13" l="1"/>
  <c r="BX257" i="13"/>
  <c r="J369" i="12"/>
  <c r="AW258" i="13"/>
  <c r="AZ258" i="13" s="1"/>
  <c r="AJ258" i="13"/>
  <c r="AS258" i="13" s="1"/>
  <c r="CB257" i="13"/>
  <c r="N257" i="13"/>
  <c r="BQ258" i="13"/>
  <c r="BN258" i="13"/>
  <c r="J258" i="13"/>
  <c r="BH258" i="13"/>
  <c r="BC258" i="13" l="1"/>
  <c r="AV258" i="13"/>
  <c r="AY258" i="13" s="1"/>
  <c r="AI258" i="13"/>
  <c r="AR258" i="13" s="1"/>
  <c r="CA257" i="13"/>
  <c r="CD257" i="13" s="1"/>
  <c r="G469" i="7"/>
  <c r="R469" i="7"/>
  <c r="O469" i="7"/>
  <c r="K469" i="7"/>
  <c r="J469" i="7"/>
  <c r="Q469" i="7"/>
  <c r="P469" i="7"/>
  <c r="N469" i="7"/>
  <c r="H469" i="7"/>
  <c r="I469" i="7"/>
  <c r="BM258" i="13"/>
  <c r="BP258" i="13"/>
  <c r="I258" i="13"/>
  <c r="M258" i="13"/>
  <c r="S258" i="13"/>
  <c r="AB259" i="13" s="1"/>
  <c r="BW258" i="13" l="1"/>
  <c r="BZ258" i="13"/>
  <c r="BB258" i="13"/>
  <c r="AU258" i="13"/>
  <c r="AX258" i="13" s="1"/>
  <c r="CE257" i="13"/>
  <c r="H258" i="13"/>
  <c r="BL258" i="13"/>
  <c r="BO258" i="13"/>
  <c r="S469" i="7"/>
  <c r="K369" i="12" s="1"/>
  <c r="L369" i="12" s="1"/>
  <c r="M369" i="12" s="1"/>
  <c r="L258" i="13"/>
  <c r="R258" i="13"/>
  <c r="AA259" i="13" s="1"/>
  <c r="P258" i="13"/>
  <c r="L469" i="7"/>
  <c r="G369" i="12" s="1"/>
  <c r="BV258" i="13" l="1"/>
  <c r="BY258" i="13"/>
  <c r="H369" i="12"/>
  <c r="I369" i="12" s="1"/>
  <c r="BA258" i="13"/>
  <c r="BD258" i="13" s="1"/>
  <c r="AK259" i="13"/>
  <c r="AT259" i="13" s="1"/>
  <c r="CC258" i="13"/>
  <c r="N370" i="12"/>
  <c r="Q258" i="13"/>
  <c r="Z259" i="13" s="1"/>
  <c r="F469" i="7" s="1"/>
  <c r="K258" i="13"/>
  <c r="BR258" i="13"/>
  <c r="BS259" i="13" s="1"/>
  <c r="O258" i="13"/>
  <c r="BU258" i="13" l="1"/>
  <c r="BX258" i="13"/>
  <c r="J370" i="12"/>
  <c r="AW259" i="13"/>
  <c r="AZ259" i="13" s="1"/>
  <c r="AJ259" i="13"/>
  <c r="AS259" i="13" s="1"/>
  <c r="CB258" i="13"/>
  <c r="N258" i="13"/>
  <c r="BQ259" i="13"/>
  <c r="BN259" i="13"/>
  <c r="J259" i="13"/>
  <c r="BH259" i="13"/>
  <c r="BC259" i="13" l="1"/>
  <c r="AV259" i="13"/>
  <c r="AY259" i="13" s="1"/>
  <c r="AI259" i="13"/>
  <c r="AR259" i="13" s="1"/>
  <c r="CA258" i="13"/>
  <c r="CD258" i="13" s="1"/>
  <c r="CE258" i="13" s="1"/>
  <c r="Q470" i="7"/>
  <c r="K470" i="7"/>
  <c r="J470" i="7"/>
  <c r="O470" i="7"/>
  <c r="R470" i="7"/>
  <c r="I470" i="7"/>
  <c r="H470" i="7"/>
  <c r="N470" i="7"/>
  <c r="P470" i="7"/>
  <c r="G470" i="7"/>
  <c r="S259" i="13"/>
  <c r="AB260" i="13" s="1"/>
  <c r="M259" i="13"/>
  <c r="I259" i="13"/>
  <c r="BP259" i="13"/>
  <c r="BM259" i="13"/>
  <c r="BW259" i="13" l="1"/>
  <c r="BZ259" i="13"/>
  <c r="BB259" i="13"/>
  <c r="AU259" i="13"/>
  <c r="AX259" i="13" s="1"/>
  <c r="S470" i="7"/>
  <c r="K370" i="12" s="1"/>
  <c r="L370" i="12" s="1"/>
  <c r="M370" i="12" s="1"/>
  <c r="H259" i="13"/>
  <c r="BL259" i="13"/>
  <c r="BO259" i="13"/>
  <c r="L470" i="7"/>
  <c r="G370" i="12" s="1"/>
  <c r="P259" i="13"/>
  <c r="L259" i="13"/>
  <c r="R259" i="13"/>
  <c r="AA260" i="13" s="1"/>
  <c r="BV259" i="13" l="1"/>
  <c r="BY259" i="13"/>
  <c r="H370" i="12"/>
  <c r="I370" i="12" s="1"/>
  <c r="BA259" i="13"/>
  <c r="BD259" i="13" s="1"/>
  <c r="AK260" i="13"/>
  <c r="AT260" i="13" s="1"/>
  <c r="CC259" i="13"/>
  <c r="N371" i="12"/>
  <c r="K259" i="13"/>
  <c r="Q259" i="13"/>
  <c r="Z260" i="13" s="1"/>
  <c r="F470" i="7" s="1"/>
  <c r="BR259" i="13"/>
  <c r="BS260" i="13" s="1"/>
  <c r="O259" i="13"/>
  <c r="BU259" i="13" l="1"/>
  <c r="BX259" i="13"/>
  <c r="J371" i="12"/>
  <c r="AW260" i="13"/>
  <c r="AZ260" i="13" s="1"/>
  <c r="AJ260" i="13"/>
  <c r="AS260" i="13" s="1"/>
  <c r="CB259" i="13"/>
  <c r="BH260" i="13"/>
  <c r="BQ260" i="13"/>
  <c r="J260" i="13"/>
  <c r="BN260" i="13"/>
  <c r="N259" i="13"/>
  <c r="BC260" i="13" l="1"/>
  <c r="AV260" i="13"/>
  <c r="AY260" i="13" s="1"/>
  <c r="AI260" i="13"/>
  <c r="AR260" i="13" s="1"/>
  <c r="CA259" i="13"/>
  <c r="CD259" i="13" s="1"/>
  <c r="CE259" i="13" s="1"/>
  <c r="S260" i="13"/>
  <c r="AB261" i="13" s="1"/>
  <c r="M260" i="13"/>
  <c r="R471" i="7"/>
  <c r="J471" i="7"/>
  <c r="P471" i="7"/>
  <c r="K471" i="7"/>
  <c r="H471" i="7"/>
  <c r="N471" i="7"/>
  <c r="G471" i="7"/>
  <c r="I471" i="7"/>
  <c r="Q471" i="7"/>
  <c r="O471" i="7"/>
  <c r="I260" i="13"/>
  <c r="BP260" i="13"/>
  <c r="BM260" i="13"/>
  <c r="BW260" i="13" l="1"/>
  <c r="BZ260" i="13"/>
  <c r="BB260" i="13"/>
  <c r="AU260" i="13"/>
  <c r="AX260" i="13" s="1"/>
  <c r="BL260" i="13"/>
  <c r="H260" i="13"/>
  <c r="BO260" i="13"/>
  <c r="S471" i="7"/>
  <c r="K371" i="12" s="1"/>
  <c r="L371" i="12" s="1"/>
  <c r="M371" i="12" s="1"/>
  <c r="L260" i="13"/>
  <c r="R260" i="13"/>
  <c r="AA261" i="13" s="1"/>
  <c r="L471" i="7"/>
  <c r="G371" i="12" s="1"/>
  <c r="P260" i="13"/>
  <c r="BV260" i="13" l="1"/>
  <c r="BY260" i="13"/>
  <c r="H371" i="12"/>
  <c r="I371" i="12" s="1"/>
  <c r="BA260" i="13"/>
  <c r="BD260" i="13" s="1"/>
  <c r="AK261" i="13"/>
  <c r="AT261" i="13" s="1"/>
  <c r="CC260" i="13"/>
  <c r="N372" i="12"/>
  <c r="O260" i="13"/>
  <c r="K260" i="13"/>
  <c r="BR260" i="13"/>
  <c r="BS261" i="13" s="1"/>
  <c r="Q260" i="13"/>
  <c r="Z261" i="13" s="1"/>
  <c r="F471" i="7" s="1"/>
  <c r="BU260" i="13" l="1"/>
  <c r="BX260" i="13"/>
  <c r="J372" i="12"/>
  <c r="AW261" i="13"/>
  <c r="AZ261" i="13" s="1"/>
  <c r="AJ261" i="13"/>
  <c r="AS261" i="13" s="1"/>
  <c r="CB260" i="13"/>
  <c r="BQ261" i="13"/>
  <c r="BN261" i="13"/>
  <c r="J261" i="13"/>
  <c r="N260" i="13"/>
  <c r="BH261" i="13"/>
  <c r="BC261" i="13" l="1"/>
  <c r="AV261" i="13"/>
  <c r="AY261" i="13" s="1"/>
  <c r="AI261" i="13"/>
  <c r="AR261" i="13" s="1"/>
  <c r="CA260" i="13"/>
  <c r="CD260" i="13" s="1"/>
  <c r="CE260" i="13" s="1"/>
  <c r="H472" i="7"/>
  <c r="P472" i="7"/>
  <c r="K472" i="7"/>
  <c r="J472" i="7"/>
  <c r="I472" i="7"/>
  <c r="O472" i="7"/>
  <c r="N472" i="7"/>
  <c r="G472" i="7"/>
  <c r="Q472" i="7"/>
  <c r="R472" i="7"/>
  <c r="BM261" i="13"/>
  <c r="I261" i="13"/>
  <c r="BP261" i="13"/>
  <c r="M261" i="13"/>
  <c r="S261" i="13"/>
  <c r="AB262" i="13" s="1"/>
  <c r="BW261" i="13" l="1"/>
  <c r="BZ261" i="13"/>
  <c r="BB261" i="13"/>
  <c r="AU261" i="13"/>
  <c r="AX261" i="13" s="1"/>
  <c r="P261" i="13"/>
  <c r="L472" i="7"/>
  <c r="G372" i="12" s="1"/>
  <c r="R261" i="13"/>
  <c r="AA262" i="13" s="1"/>
  <c r="L261" i="13"/>
  <c r="BL261" i="13"/>
  <c r="H261" i="13"/>
  <c r="BO261" i="13"/>
  <c r="S472" i="7"/>
  <c r="K372" i="12" s="1"/>
  <c r="L372" i="12" s="1"/>
  <c r="M372" i="12" s="1"/>
  <c r="BV261" i="13" l="1"/>
  <c r="BY261" i="13"/>
  <c r="H372" i="12"/>
  <c r="I372" i="12" s="1"/>
  <c r="BA261" i="13"/>
  <c r="BD261" i="13" s="1"/>
  <c r="AK262" i="13"/>
  <c r="AT262" i="13" s="1"/>
  <c r="CC261" i="13"/>
  <c r="O261" i="13"/>
  <c r="N373" i="12"/>
  <c r="K261" i="13"/>
  <c r="BR261" i="13"/>
  <c r="BS262" i="13" s="1"/>
  <c r="Q261" i="13"/>
  <c r="Z262" i="13" s="1"/>
  <c r="F472" i="7" s="1"/>
  <c r="BU261" i="13" l="1"/>
  <c r="BX261" i="13"/>
  <c r="J373" i="12"/>
  <c r="AW262" i="13"/>
  <c r="AZ262" i="13" s="1"/>
  <c r="AJ262" i="13"/>
  <c r="AS262" i="13" s="1"/>
  <c r="CB261" i="13"/>
  <c r="J262" i="13"/>
  <c r="BQ262" i="13"/>
  <c r="BN262" i="13"/>
  <c r="N261" i="13"/>
  <c r="BH262" i="13"/>
  <c r="BC262" i="13" l="1"/>
  <c r="AV262" i="13"/>
  <c r="AY262" i="13" s="1"/>
  <c r="AI262" i="13"/>
  <c r="AR262" i="13" s="1"/>
  <c r="CA261" i="13"/>
  <c r="CD261" i="13" s="1"/>
  <c r="S262" i="13"/>
  <c r="AB263" i="13" s="1"/>
  <c r="M262" i="13"/>
  <c r="P473" i="7"/>
  <c r="H473" i="7"/>
  <c r="J473" i="7"/>
  <c r="R473" i="7"/>
  <c r="Q473" i="7"/>
  <c r="O473" i="7"/>
  <c r="N473" i="7"/>
  <c r="K473" i="7"/>
  <c r="G473" i="7"/>
  <c r="I473" i="7"/>
  <c r="I262" i="13"/>
  <c r="BP262" i="13"/>
  <c r="BM262" i="13"/>
  <c r="BW262" i="13" l="1"/>
  <c r="BZ262" i="13"/>
  <c r="BB262" i="13"/>
  <c r="AU262" i="13"/>
  <c r="AX262" i="13" s="1"/>
  <c r="CE261" i="13"/>
  <c r="S473" i="7"/>
  <c r="K373" i="12" s="1"/>
  <c r="L373" i="12" s="1"/>
  <c r="M373" i="12" s="1"/>
  <c r="H262" i="13"/>
  <c r="BL262" i="13"/>
  <c r="BO262" i="13"/>
  <c r="R262" i="13"/>
  <c r="AA263" i="13" s="1"/>
  <c r="L262" i="13"/>
  <c r="P262" i="13"/>
  <c r="L473" i="7"/>
  <c r="G373" i="12" s="1"/>
  <c r="BV262" i="13" l="1"/>
  <c r="BY262" i="13"/>
  <c r="H373" i="12"/>
  <c r="I373" i="12" s="1"/>
  <c r="BA262" i="13"/>
  <c r="BD262" i="13" s="1"/>
  <c r="AK263" i="13"/>
  <c r="AT263" i="13" s="1"/>
  <c r="CC262" i="13"/>
  <c r="N374" i="12"/>
  <c r="O262" i="13"/>
  <c r="K262" i="13"/>
  <c r="Q262" i="13"/>
  <c r="Z263" i="13" s="1"/>
  <c r="F473" i="7" s="1"/>
  <c r="BR262" i="13"/>
  <c r="BS263" i="13" s="1"/>
  <c r="BU262" i="13" l="1"/>
  <c r="BX262" i="13"/>
  <c r="J374" i="12"/>
  <c r="AW263" i="13"/>
  <c r="AZ263" i="13" s="1"/>
  <c r="AJ263" i="13"/>
  <c r="AS263" i="13" s="1"/>
  <c r="CB262" i="13"/>
  <c r="N262" i="13"/>
  <c r="BN263" i="13"/>
  <c r="J263" i="13"/>
  <c r="BQ263" i="13"/>
  <c r="BH263" i="13"/>
  <c r="BC263" i="13" l="1"/>
  <c r="AV263" i="13"/>
  <c r="AY263" i="13" s="1"/>
  <c r="AI263" i="13"/>
  <c r="AR263" i="13" s="1"/>
  <c r="CA262" i="13"/>
  <c r="CD262" i="13" s="1"/>
  <c r="M263" i="13"/>
  <c r="S263" i="13"/>
  <c r="AB264" i="13" s="1"/>
  <c r="BP263" i="13"/>
  <c r="I263" i="13"/>
  <c r="BM263" i="13"/>
  <c r="H474" i="7"/>
  <c r="J474" i="7"/>
  <c r="Q474" i="7"/>
  <c r="I474" i="7"/>
  <c r="O474" i="7"/>
  <c r="G474" i="7"/>
  <c r="P474" i="7"/>
  <c r="N474" i="7"/>
  <c r="R474" i="7"/>
  <c r="K474" i="7"/>
  <c r="BW263" i="13" l="1"/>
  <c r="BZ263" i="13"/>
  <c r="BB263" i="13"/>
  <c r="AU263" i="13"/>
  <c r="AX263" i="13" s="1"/>
  <c r="CE262" i="13"/>
  <c r="BL263" i="13"/>
  <c r="BO263" i="13"/>
  <c r="H263" i="13"/>
  <c r="L263" i="13"/>
  <c r="R263" i="13"/>
  <c r="AA264" i="13" s="1"/>
  <c r="P263" i="13"/>
  <c r="S474" i="7"/>
  <c r="K374" i="12" s="1"/>
  <c r="L374" i="12" s="1"/>
  <c r="M374" i="12" s="1"/>
  <c r="L474" i="7"/>
  <c r="G374" i="12" s="1"/>
  <c r="BV263" i="13" l="1"/>
  <c r="BY263" i="13"/>
  <c r="BA263" i="13"/>
  <c r="BD263" i="13" s="1"/>
  <c r="H374" i="12"/>
  <c r="I374" i="12" s="1"/>
  <c r="AK264" i="13"/>
  <c r="AT264" i="13" s="1"/>
  <c r="CC263" i="13"/>
  <c r="O263" i="13"/>
  <c r="N375" i="12"/>
  <c r="BR263" i="13"/>
  <c r="BS264" i="13" s="1"/>
  <c r="K263" i="13"/>
  <c r="Q263" i="13"/>
  <c r="Z264" i="13" s="1"/>
  <c r="F474" i="7" s="1"/>
  <c r="BU263" i="13" l="1"/>
  <c r="BX263" i="13"/>
  <c r="J375" i="12"/>
  <c r="AW264" i="13"/>
  <c r="AZ264" i="13" s="1"/>
  <c r="AJ264" i="13"/>
  <c r="AS264" i="13" s="1"/>
  <c r="CB263" i="13"/>
  <c r="N263" i="13"/>
  <c r="BQ264" i="13"/>
  <c r="J264" i="13"/>
  <c r="BN264" i="13"/>
  <c r="BH264" i="13"/>
  <c r="BC264" i="13" l="1"/>
  <c r="AV264" i="13"/>
  <c r="AY264" i="13" s="1"/>
  <c r="AI264" i="13"/>
  <c r="AR264" i="13" s="1"/>
  <c r="CA263" i="13"/>
  <c r="CD263" i="13" s="1"/>
  <c r="CE263" i="13" s="1"/>
  <c r="I475" i="7"/>
  <c r="Q475" i="7"/>
  <c r="G475" i="7"/>
  <c r="H475" i="7"/>
  <c r="N475" i="7"/>
  <c r="P475" i="7"/>
  <c r="J475" i="7"/>
  <c r="K475" i="7"/>
  <c r="O475" i="7"/>
  <c r="R475" i="7"/>
  <c r="BP264" i="13"/>
  <c r="BM264" i="13"/>
  <c r="I264" i="13"/>
  <c r="S264" i="13"/>
  <c r="AB265" i="13" s="1"/>
  <c r="M264" i="13"/>
  <c r="BW264" i="13" l="1"/>
  <c r="BZ264" i="13"/>
  <c r="BB264" i="13"/>
  <c r="AU264" i="13"/>
  <c r="AX264" i="13" s="1"/>
  <c r="S475" i="7"/>
  <c r="K375" i="12" s="1"/>
  <c r="L375" i="12" s="1"/>
  <c r="M375" i="12" s="1"/>
  <c r="P264" i="13"/>
  <c r="L475" i="7"/>
  <c r="G375" i="12" s="1"/>
  <c r="R264" i="13"/>
  <c r="AA265" i="13" s="1"/>
  <c r="L264" i="13"/>
  <c r="BL264" i="13"/>
  <c r="H264" i="13"/>
  <c r="BO264" i="13"/>
  <c r="BV264" i="13" l="1"/>
  <c r="BY264" i="13"/>
  <c r="BA264" i="13"/>
  <c r="BD264" i="13" s="1"/>
  <c r="H375" i="12"/>
  <c r="I375" i="12" s="1"/>
  <c r="AK265" i="13"/>
  <c r="AT265" i="13" s="1"/>
  <c r="CC264" i="13"/>
  <c r="N376" i="12"/>
  <c r="O264" i="13"/>
  <c r="Q264" i="13"/>
  <c r="Z265" i="13" s="1"/>
  <c r="F475" i="7" s="1"/>
  <c r="K264" i="13"/>
  <c r="BR264" i="13"/>
  <c r="BS265" i="13" s="1"/>
  <c r="BU264" i="13" l="1"/>
  <c r="BX264" i="13"/>
  <c r="J376" i="12"/>
  <c r="AW265" i="13"/>
  <c r="AZ265" i="13" s="1"/>
  <c r="AJ265" i="13"/>
  <c r="AS265" i="13" s="1"/>
  <c r="CB264" i="13"/>
  <c r="N264" i="13"/>
  <c r="BN265" i="13"/>
  <c r="J265" i="13"/>
  <c r="BQ265" i="13"/>
  <c r="BH265" i="13"/>
  <c r="BC265" i="13" l="1"/>
  <c r="AV265" i="13"/>
  <c r="AY265" i="13" s="1"/>
  <c r="AI265" i="13"/>
  <c r="AR265" i="13" s="1"/>
  <c r="CA264" i="13"/>
  <c r="CD264" i="13" s="1"/>
  <c r="CE264" i="13" s="1"/>
  <c r="I265" i="13"/>
  <c r="BP265" i="13"/>
  <c r="BM265" i="13"/>
  <c r="M265" i="13"/>
  <c r="S265" i="13"/>
  <c r="AB266" i="13" s="1"/>
  <c r="N476" i="7"/>
  <c r="K476" i="7"/>
  <c r="Q476" i="7"/>
  <c r="R476" i="7"/>
  <c r="I476" i="7"/>
  <c r="P476" i="7"/>
  <c r="H476" i="7"/>
  <c r="O476" i="7"/>
  <c r="G476" i="7"/>
  <c r="J476" i="7"/>
  <c r="BW265" i="13" l="1"/>
  <c r="BZ265" i="13"/>
  <c r="BB265" i="13"/>
  <c r="AU265" i="13"/>
  <c r="AX265" i="13" s="1"/>
  <c r="L265" i="13"/>
  <c r="R265" i="13"/>
  <c r="AA266" i="13" s="1"/>
  <c r="BO265" i="13"/>
  <c r="BL265" i="13"/>
  <c r="H265" i="13"/>
  <c r="S476" i="7"/>
  <c r="K376" i="12" s="1"/>
  <c r="L376" i="12" s="1"/>
  <c r="M376" i="12" s="1"/>
  <c r="P265" i="13"/>
  <c r="L476" i="7"/>
  <c r="G376" i="12" s="1"/>
  <c r="BV265" i="13" l="1"/>
  <c r="BY265" i="13"/>
  <c r="H376" i="12"/>
  <c r="I376" i="12" s="1"/>
  <c r="BA265" i="13"/>
  <c r="BD265" i="13" s="1"/>
  <c r="AK266" i="13"/>
  <c r="AT266" i="13" s="1"/>
  <c r="CC265" i="13"/>
  <c r="O265" i="13"/>
  <c r="K265" i="13"/>
  <c r="BR265" i="13"/>
  <c r="BS266" i="13" s="1"/>
  <c r="Q265" i="13"/>
  <c r="Z266" i="13" s="1"/>
  <c r="F476" i="7" s="1"/>
  <c r="N377" i="12"/>
  <c r="BU265" i="13" l="1"/>
  <c r="BX265" i="13"/>
  <c r="J377" i="12"/>
  <c r="AW266" i="13"/>
  <c r="AZ266" i="13" s="1"/>
  <c r="AJ266" i="13"/>
  <c r="AS266" i="13" s="1"/>
  <c r="CB265" i="13"/>
  <c r="BQ266" i="13"/>
  <c r="BN266" i="13"/>
  <c r="J266" i="13"/>
  <c r="N265" i="13"/>
  <c r="BH266" i="13"/>
  <c r="BC266" i="13" l="1"/>
  <c r="AV266" i="13"/>
  <c r="AY266" i="13" s="1"/>
  <c r="AI266" i="13"/>
  <c r="AR266" i="13" s="1"/>
  <c r="CA265" i="13"/>
  <c r="CD265" i="13" s="1"/>
  <c r="CE265" i="13" s="1"/>
  <c r="N477" i="7"/>
  <c r="P477" i="7"/>
  <c r="J477" i="7"/>
  <c r="I477" i="7"/>
  <c r="G477" i="7"/>
  <c r="R477" i="7"/>
  <c r="H477" i="7"/>
  <c r="K477" i="7"/>
  <c r="Q477" i="7"/>
  <c r="O477" i="7"/>
  <c r="BP266" i="13"/>
  <c r="BM266" i="13"/>
  <c r="I266" i="13"/>
  <c r="M266" i="13"/>
  <c r="S266" i="13"/>
  <c r="AB267" i="13" s="1"/>
  <c r="BW266" i="13" l="1"/>
  <c r="BZ266" i="13"/>
  <c r="BB266" i="13"/>
  <c r="AU266" i="13"/>
  <c r="AX266" i="13" s="1"/>
  <c r="P266" i="13"/>
  <c r="R266" i="13"/>
  <c r="AA267" i="13" s="1"/>
  <c r="L266" i="13"/>
  <c r="L477" i="7"/>
  <c r="G377" i="12" s="1"/>
  <c r="H266" i="13"/>
  <c r="BO266" i="13"/>
  <c r="BL266" i="13"/>
  <c r="S477" i="7"/>
  <c r="K377" i="12" s="1"/>
  <c r="L377" i="12" s="1"/>
  <c r="M377" i="12" s="1"/>
  <c r="BV266" i="13" l="1"/>
  <c r="BY266" i="13"/>
  <c r="BA266" i="13"/>
  <c r="BD266" i="13" s="1"/>
  <c r="H377" i="12"/>
  <c r="I377" i="12" s="1"/>
  <c r="AK267" i="13"/>
  <c r="AT267" i="13" s="1"/>
  <c r="CC266" i="13"/>
  <c r="O266" i="13"/>
  <c r="N378" i="12"/>
  <c r="BR266" i="13"/>
  <c r="BS267" i="13" s="1"/>
  <c r="K266" i="13"/>
  <c r="Q266" i="13"/>
  <c r="Z267" i="13" s="1"/>
  <c r="F477" i="7" s="1"/>
  <c r="BU266" i="13" l="1"/>
  <c r="BX266" i="13"/>
  <c r="J378" i="12"/>
  <c r="AW267" i="13"/>
  <c r="AZ267" i="13" s="1"/>
  <c r="AJ267" i="13"/>
  <c r="AS267" i="13" s="1"/>
  <c r="CB266" i="13"/>
  <c r="J267" i="13"/>
  <c r="BQ267" i="13"/>
  <c r="BN267" i="13"/>
  <c r="BH267" i="13"/>
  <c r="N266" i="13"/>
  <c r="BC267" i="13" l="1"/>
  <c r="AV267" i="13"/>
  <c r="AY267" i="13" s="1"/>
  <c r="AI267" i="13"/>
  <c r="AR267" i="13" s="1"/>
  <c r="CA266" i="13"/>
  <c r="CD266" i="13" s="1"/>
  <c r="CE266" i="13" s="1"/>
  <c r="I267" i="13"/>
  <c r="BP267" i="13"/>
  <c r="BM267" i="13"/>
  <c r="S267" i="13"/>
  <c r="AB268" i="13" s="1"/>
  <c r="M267" i="13"/>
  <c r="J478" i="7"/>
  <c r="G478" i="7"/>
  <c r="O478" i="7"/>
  <c r="N478" i="7"/>
  <c r="H478" i="7"/>
  <c r="Q478" i="7"/>
  <c r="I478" i="7"/>
  <c r="P478" i="7"/>
  <c r="K478" i="7"/>
  <c r="R478" i="7"/>
  <c r="BW267" i="13" l="1"/>
  <c r="BZ267" i="13"/>
  <c r="BB267" i="13"/>
  <c r="AU267" i="13"/>
  <c r="AX267" i="13" s="1"/>
  <c r="P267" i="13"/>
  <c r="S478" i="7"/>
  <c r="K378" i="12" s="1"/>
  <c r="L378" i="12" s="1"/>
  <c r="M378" i="12" s="1"/>
  <c r="R267" i="13"/>
  <c r="AA268" i="13" s="1"/>
  <c r="L267" i="13"/>
  <c r="L478" i="7"/>
  <c r="G378" i="12" s="1"/>
  <c r="BO267" i="13"/>
  <c r="BL267" i="13"/>
  <c r="H267" i="13"/>
  <c r="BV267" i="13" l="1"/>
  <c r="BY267" i="13"/>
  <c r="H378" i="12"/>
  <c r="I378" i="12" s="1"/>
  <c r="BA267" i="13"/>
  <c r="BD267" i="13" s="1"/>
  <c r="AK268" i="13"/>
  <c r="AT268" i="13" s="1"/>
  <c r="CC267" i="13"/>
  <c r="O267" i="13"/>
  <c r="BR267" i="13"/>
  <c r="BS268" i="13" s="1"/>
  <c r="Q267" i="13"/>
  <c r="Z268" i="13" s="1"/>
  <c r="F478" i="7" s="1"/>
  <c r="K267" i="13"/>
  <c r="N379" i="12"/>
  <c r="BU267" i="13" l="1"/>
  <c r="BX267" i="13"/>
  <c r="J379" i="12"/>
  <c r="AW268" i="13"/>
  <c r="AZ268" i="13" s="1"/>
  <c r="AJ268" i="13"/>
  <c r="AS268" i="13" s="1"/>
  <c r="CB267" i="13"/>
  <c r="BN268" i="13"/>
  <c r="BQ268" i="13"/>
  <c r="J268" i="13"/>
  <c r="N267" i="13"/>
  <c r="BH268" i="13"/>
  <c r="BC268" i="13" l="1"/>
  <c r="AV268" i="13"/>
  <c r="AY268" i="13" s="1"/>
  <c r="AI268" i="13"/>
  <c r="AR268" i="13" s="1"/>
  <c r="CA267" i="13"/>
  <c r="CD267" i="13" s="1"/>
  <c r="I268" i="13"/>
  <c r="BP268" i="13"/>
  <c r="BM268" i="13"/>
  <c r="M268" i="13"/>
  <c r="S268" i="13"/>
  <c r="AB269" i="13" s="1"/>
  <c r="P479" i="7"/>
  <c r="O479" i="7"/>
  <c r="Q479" i="7"/>
  <c r="H479" i="7"/>
  <c r="N479" i="7"/>
  <c r="J479" i="7"/>
  <c r="K479" i="7"/>
  <c r="I479" i="7"/>
  <c r="G479" i="7"/>
  <c r="R479" i="7"/>
  <c r="BW268" i="13" l="1"/>
  <c r="BZ268" i="13"/>
  <c r="BB268" i="13"/>
  <c r="AU268" i="13"/>
  <c r="AX268" i="13" s="1"/>
  <c r="CE267" i="13"/>
  <c r="L479" i="7"/>
  <c r="G379" i="12" s="1"/>
  <c r="H268" i="13"/>
  <c r="BL268" i="13"/>
  <c r="BO268" i="13"/>
  <c r="P268" i="13"/>
  <c r="R268" i="13"/>
  <c r="AA269" i="13" s="1"/>
  <c r="L268" i="13"/>
  <c r="S479" i="7"/>
  <c r="K379" i="12" s="1"/>
  <c r="L379" i="12" s="1"/>
  <c r="M379" i="12" s="1"/>
  <c r="BV268" i="13" l="1"/>
  <c r="BY268" i="13"/>
  <c r="H379" i="12"/>
  <c r="I379" i="12" s="1"/>
  <c r="BA268" i="13"/>
  <c r="BD268" i="13" s="1"/>
  <c r="AK269" i="13"/>
  <c r="AT269" i="13" s="1"/>
  <c r="CC268" i="13"/>
  <c r="N380" i="12"/>
  <c r="O268" i="13"/>
  <c r="BR268" i="13"/>
  <c r="BS269" i="13" s="1"/>
  <c r="K268" i="13"/>
  <c r="Q268" i="13"/>
  <c r="Z269" i="13" s="1"/>
  <c r="F479" i="7" s="1"/>
  <c r="BU268" i="13" l="1"/>
  <c r="BX268" i="13"/>
  <c r="J380" i="12"/>
  <c r="AW269" i="13"/>
  <c r="AZ269" i="13" s="1"/>
  <c r="AJ269" i="13"/>
  <c r="AS269" i="13" s="1"/>
  <c r="CB268" i="13"/>
  <c r="BN269" i="13"/>
  <c r="J269" i="13"/>
  <c r="BQ269" i="13"/>
  <c r="N268" i="13"/>
  <c r="BH269" i="13"/>
  <c r="BC269" i="13" l="1"/>
  <c r="AV269" i="13"/>
  <c r="AY269" i="13" s="1"/>
  <c r="AI269" i="13"/>
  <c r="AR269" i="13" s="1"/>
  <c r="CA268" i="13"/>
  <c r="CD268" i="13" s="1"/>
  <c r="S269" i="13"/>
  <c r="AB270" i="13" s="1"/>
  <c r="M269" i="13"/>
  <c r="H480" i="7"/>
  <c r="O480" i="7"/>
  <c r="N480" i="7"/>
  <c r="Q480" i="7"/>
  <c r="K480" i="7"/>
  <c r="J480" i="7"/>
  <c r="G480" i="7"/>
  <c r="R480" i="7"/>
  <c r="P480" i="7"/>
  <c r="I480" i="7"/>
  <c r="BP269" i="13"/>
  <c r="I269" i="13"/>
  <c r="BM269" i="13"/>
  <c r="BW269" i="13" l="1"/>
  <c r="BZ269" i="13"/>
  <c r="BB269" i="13"/>
  <c r="AU269" i="13"/>
  <c r="AX269" i="13" s="1"/>
  <c r="CE268" i="13"/>
  <c r="S480" i="7"/>
  <c r="K380" i="12" s="1"/>
  <c r="L380" i="12" s="1"/>
  <c r="M380" i="12" s="1"/>
  <c r="L269" i="13"/>
  <c r="R269" i="13"/>
  <c r="AA270" i="13" s="1"/>
  <c r="BO269" i="13"/>
  <c r="H269" i="13"/>
  <c r="BL269" i="13"/>
  <c r="L480" i="7"/>
  <c r="G380" i="12" s="1"/>
  <c r="P269" i="13"/>
  <c r="BV269" i="13" l="1"/>
  <c r="BY269" i="13"/>
  <c r="BA269" i="13"/>
  <c r="BD269" i="13" s="1"/>
  <c r="H380" i="12"/>
  <c r="I380" i="12" s="1"/>
  <c r="AK270" i="13"/>
  <c r="AT270" i="13" s="1"/>
  <c r="CC269" i="13"/>
  <c r="BR269" i="13"/>
  <c r="BS270" i="13" s="1"/>
  <c r="K269" i="13"/>
  <c r="Q269" i="13"/>
  <c r="Z270" i="13" s="1"/>
  <c r="F480" i="7" s="1"/>
  <c r="O269" i="13"/>
  <c r="N381" i="12"/>
  <c r="BU269" i="13" l="1"/>
  <c r="BX269" i="13"/>
  <c r="J381" i="12"/>
  <c r="AW270" i="13"/>
  <c r="AZ270" i="13" s="1"/>
  <c r="AJ270" i="13"/>
  <c r="AS270" i="13" s="1"/>
  <c r="CB269" i="13"/>
  <c r="BN270" i="13"/>
  <c r="BQ270" i="13"/>
  <c r="J270" i="13"/>
  <c r="N269" i="13"/>
  <c r="BH270" i="13"/>
  <c r="BC270" i="13" l="1"/>
  <c r="AV270" i="13"/>
  <c r="AY270" i="13" s="1"/>
  <c r="AI270" i="13"/>
  <c r="AR270" i="13" s="1"/>
  <c r="CA269" i="13"/>
  <c r="CD269" i="13" s="1"/>
  <c r="CE269" i="13" s="1"/>
  <c r="BP270" i="13"/>
  <c r="I270" i="13"/>
  <c r="BM270" i="13"/>
  <c r="H481" i="7"/>
  <c r="O481" i="7"/>
  <c r="G481" i="7"/>
  <c r="J481" i="7"/>
  <c r="N481" i="7"/>
  <c r="R481" i="7"/>
  <c r="I481" i="7"/>
  <c r="Q481" i="7"/>
  <c r="K481" i="7"/>
  <c r="P481" i="7"/>
  <c r="M270" i="13"/>
  <c r="S270" i="13"/>
  <c r="AB271" i="13" s="1"/>
  <c r="BW270" i="13" l="1"/>
  <c r="BZ270" i="13"/>
  <c r="BB270" i="13"/>
  <c r="AU270" i="13"/>
  <c r="AX270" i="13" s="1"/>
  <c r="H270" i="13"/>
  <c r="BL270" i="13"/>
  <c r="BO270" i="13"/>
  <c r="R270" i="13"/>
  <c r="AA271" i="13" s="1"/>
  <c r="L270" i="13"/>
  <c r="S481" i="7"/>
  <c r="K381" i="12" s="1"/>
  <c r="L381" i="12" s="1"/>
  <c r="M381" i="12" s="1"/>
  <c r="P270" i="13"/>
  <c r="L481" i="7"/>
  <c r="G381" i="12" s="1"/>
  <c r="BV270" i="13" l="1"/>
  <c r="BY270" i="13"/>
  <c r="H381" i="12"/>
  <c r="I381" i="12" s="1"/>
  <c r="BA270" i="13"/>
  <c r="BD270" i="13" s="1"/>
  <c r="AK271" i="13"/>
  <c r="AT271" i="13" s="1"/>
  <c r="CC270" i="13"/>
  <c r="N382" i="12"/>
  <c r="K270" i="13"/>
  <c r="Q270" i="13"/>
  <c r="Z271" i="13" s="1"/>
  <c r="F481" i="7" s="1"/>
  <c r="BR270" i="13"/>
  <c r="BS271" i="13" s="1"/>
  <c r="O270" i="13"/>
  <c r="BU270" i="13" l="1"/>
  <c r="BX270" i="13"/>
  <c r="J382" i="12"/>
  <c r="AW271" i="13"/>
  <c r="AZ271" i="13" s="1"/>
  <c r="AJ271" i="13"/>
  <c r="AS271" i="13" s="1"/>
  <c r="CB270" i="13"/>
  <c r="BH271" i="13"/>
  <c r="J271" i="13"/>
  <c r="BQ271" i="13"/>
  <c r="BN271" i="13"/>
  <c r="N270" i="13"/>
  <c r="BC271" i="13" l="1"/>
  <c r="AV271" i="13"/>
  <c r="AY271" i="13" s="1"/>
  <c r="AI271" i="13"/>
  <c r="AR271" i="13" s="1"/>
  <c r="CA270" i="13"/>
  <c r="CD270" i="13" s="1"/>
  <c r="M271" i="13"/>
  <c r="S271" i="13"/>
  <c r="AB272" i="13" s="1"/>
  <c r="BP271" i="13"/>
  <c r="I271" i="13"/>
  <c r="BM271" i="13"/>
  <c r="P482" i="7"/>
  <c r="H482" i="7"/>
  <c r="Q482" i="7"/>
  <c r="K482" i="7"/>
  <c r="J482" i="7"/>
  <c r="I482" i="7"/>
  <c r="N482" i="7"/>
  <c r="G482" i="7"/>
  <c r="O482" i="7"/>
  <c r="R482" i="7"/>
  <c r="BW271" i="13" l="1"/>
  <c r="BZ271" i="13"/>
  <c r="BB271" i="13"/>
  <c r="AU271" i="13"/>
  <c r="AX271" i="13" s="1"/>
  <c r="CE270" i="13"/>
  <c r="H271" i="13"/>
  <c r="BL271" i="13"/>
  <c r="BO271" i="13"/>
  <c r="L271" i="13"/>
  <c r="R271" i="13"/>
  <c r="AA272" i="13" s="1"/>
  <c r="P271" i="13"/>
  <c r="S482" i="7"/>
  <c r="K382" i="12" s="1"/>
  <c r="L382" i="12" s="1"/>
  <c r="M382" i="12" s="1"/>
  <c r="L482" i="7"/>
  <c r="G382" i="12" s="1"/>
  <c r="BV271" i="13" l="1"/>
  <c r="BY271" i="13"/>
  <c r="H382" i="12"/>
  <c r="I382" i="12" s="1"/>
  <c r="BA271" i="13"/>
  <c r="BD271" i="13" s="1"/>
  <c r="AK272" i="13"/>
  <c r="AT272" i="13" s="1"/>
  <c r="CC271" i="13"/>
  <c r="N383" i="12"/>
  <c r="O271" i="13"/>
  <c r="Q271" i="13"/>
  <c r="Z272" i="13" s="1"/>
  <c r="F482" i="7" s="1"/>
  <c r="K271" i="13"/>
  <c r="BR271" i="13"/>
  <c r="BS272" i="13" s="1"/>
  <c r="BU271" i="13" l="1"/>
  <c r="BX271" i="13"/>
  <c r="J383" i="12"/>
  <c r="AW272" i="13"/>
  <c r="AZ272" i="13" s="1"/>
  <c r="AJ272" i="13"/>
  <c r="AS272" i="13" s="1"/>
  <c r="CB271" i="13"/>
  <c r="BH272" i="13"/>
  <c r="BN272" i="13"/>
  <c r="J272" i="13"/>
  <c r="BQ272" i="13"/>
  <c r="N271" i="13"/>
  <c r="BC272" i="13" l="1"/>
  <c r="AV272" i="13"/>
  <c r="AY272" i="13" s="1"/>
  <c r="AI272" i="13"/>
  <c r="AR272" i="13" s="1"/>
  <c r="CA271" i="13"/>
  <c r="CD271" i="13" s="1"/>
  <c r="BP272" i="13"/>
  <c r="I272" i="13"/>
  <c r="BM272" i="13"/>
  <c r="R483" i="7"/>
  <c r="G483" i="7"/>
  <c r="P483" i="7"/>
  <c r="O483" i="7"/>
  <c r="Q483" i="7"/>
  <c r="I483" i="7"/>
  <c r="J483" i="7"/>
  <c r="K483" i="7"/>
  <c r="H483" i="7"/>
  <c r="N483" i="7"/>
  <c r="S272" i="13"/>
  <c r="AB273" i="13" s="1"/>
  <c r="M272" i="13"/>
  <c r="BW272" i="13" l="1"/>
  <c r="BZ272" i="13"/>
  <c r="BB272" i="13"/>
  <c r="AU272" i="13"/>
  <c r="AX272" i="13" s="1"/>
  <c r="CE271" i="13"/>
  <c r="R272" i="13"/>
  <c r="AA273" i="13" s="1"/>
  <c r="L272" i="13"/>
  <c r="S483" i="7"/>
  <c r="K383" i="12" s="1"/>
  <c r="L383" i="12" s="1"/>
  <c r="M383" i="12" s="1"/>
  <c r="L483" i="7"/>
  <c r="G383" i="12" s="1"/>
  <c r="P272" i="13"/>
  <c r="BL272" i="13"/>
  <c r="BO272" i="13"/>
  <c r="H272" i="13"/>
  <c r="BV272" i="13" l="1"/>
  <c r="BY272" i="13"/>
  <c r="H383" i="12"/>
  <c r="I383" i="12" s="1"/>
  <c r="BA272" i="13"/>
  <c r="BD272" i="13" s="1"/>
  <c r="AK273" i="13"/>
  <c r="AT273" i="13" s="1"/>
  <c r="CC272" i="13"/>
  <c r="O272" i="13"/>
  <c r="BR272" i="13"/>
  <c r="BS273" i="13" s="1"/>
  <c r="Q272" i="13"/>
  <c r="Z273" i="13" s="1"/>
  <c r="F483" i="7" s="1"/>
  <c r="K272" i="13"/>
  <c r="N384" i="12"/>
  <c r="BU272" i="13" l="1"/>
  <c r="BX272" i="13"/>
  <c r="J384" i="12"/>
  <c r="AW273" i="13"/>
  <c r="AZ273" i="13" s="1"/>
  <c r="AJ273" i="13"/>
  <c r="AS273" i="13" s="1"/>
  <c r="CB272" i="13"/>
  <c r="BH273" i="13"/>
  <c r="BQ273" i="13"/>
  <c r="BN273" i="13"/>
  <c r="J273" i="13"/>
  <c r="N272" i="13"/>
  <c r="BC273" i="13" l="1"/>
  <c r="AV273" i="13"/>
  <c r="AY273" i="13" s="1"/>
  <c r="AI273" i="13"/>
  <c r="AR273" i="13" s="1"/>
  <c r="CA272" i="13"/>
  <c r="CD272" i="13" s="1"/>
  <c r="K484" i="7"/>
  <c r="N484" i="7"/>
  <c r="H484" i="7"/>
  <c r="I484" i="7"/>
  <c r="P484" i="7"/>
  <c r="G484" i="7"/>
  <c r="R484" i="7"/>
  <c r="Q484" i="7"/>
  <c r="O484" i="7"/>
  <c r="J484" i="7"/>
  <c r="BP273" i="13"/>
  <c r="BM273" i="13"/>
  <c r="I273" i="13"/>
  <c r="M273" i="13"/>
  <c r="S273" i="13"/>
  <c r="AB274" i="13" s="1"/>
  <c r="BW273" i="13" l="1"/>
  <c r="BZ273" i="13"/>
  <c r="BB273" i="13"/>
  <c r="AU273" i="13"/>
  <c r="AX273" i="13" s="1"/>
  <c r="CE272" i="13"/>
  <c r="P273" i="13"/>
  <c r="L484" i="7"/>
  <c r="G384" i="12" s="1"/>
  <c r="S484" i="7"/>
  <c r="K384" i="12" s="1"/>
  <c r="L384" i="12" s="1"/>
  <c r="M384" i="12" s="1"/>
  <c r="L273" i="13"/>
  <c r="R273" i="13"/>
  <c r="AA274" i="13" s="1"/>
  <c r="BO273" i="13"/>
  <c r="BL273" i="13"/>
  <c r="H273" i="13"/>
  <c r="BV273" i="13" l="1"/>
  <c r="BY273" i="13"/>
  <c r="H384" i="12"/>
  <c r="I384" i="12" s="1"/>
  <c r="BA273" i="13"/>
  <c r="BD273" i="13" s="1"/>
  <c r="AK274" i="13"/>
  <c r="AT274" i="13" s="1"/>
  <c r="CC273" i="13"/>
  <c r="BR273" i="13"/>
  <c r="BS274" i="13" s="1"/>
  <c r="Q273" i="13"/>
  <c r="Z274" i="13" s="1"/>
  <c r="F484" i="7" s="1"/>
  <c r="K273" i="13"/>
  <c r="N385" i="12"/>
  <c r="O273" i="13"/>
  <c r="BU273" i="13" l="1"/>
  <c r="BX273" i="13"/>
  <c r="J385" i="12"/>
  <c r="AW274" i="13"/>
  <c r="AZ274" i="13" s="1"/>
  <c r="AJ274" i="13"/>
  <c r="AS274" i="13" s="1"/>
  <c r="CB273" i="13"/>
  <c r="BH274" i="13"/>
  <c r="N273" i="13"/>
  <c r="BQ274" i="13"/>
  <c r="J274" i="13"/>
  <c r="BN274" i="13"/>
  <c r="BC274" i="13" l="1"/>
  <c r="AV274" i="13"/>
  <c r="AY274" i="13" s="1"/>
  <c r="AI274" i="13"/>
  <c r="AR274" i="13" s="1"/>
  <c r="CA273" i="13"/>
  <c r="CD273" i="13" s="1"/>
  <c r="CE273" i="13" s="1"/>
  <c r="BM274" i="13"/>
  <c r="BP274" i="13"/>
  <c r="I274" i="13"/>
  <c r="S274" i="13"/>
  <c r="AB275" i="13" s="1"/>
  <c r="M274" i="13"/>
  <c r="Q485" i="7"/>
  <c r="K485" i="7"/>
  <c r="O485" i="7"/>
  <c r="J485" i="7"/>
  <c r="N485" i="7"/>
  <c r="I485" i="7"/>
  <c r="H485" i="7"/>
  <c r="P485" i="7"/>
  <c r="R485" i="7"/>
  <c r="G485" i="7"/>
  <c r="BW274" i="13" l="1"/>
  <c r="BZ274" i="13"/>
  <c r="BB274" i="13"/>
  <c r="AU274" i="13"/>
  <c r="AX274" i="13" s="1"/>
  <c r="S485" i="7"/>
  <c r="K385" i="12" s="1"/>
  <c r="L385" i="12" s="1"/>
  <c r="M385" i="12" s="1"/>
  <c r="BL274" i="13"/>
  <c r="BO274" i="13"/>
  <c r="H274" i="13"/>
  <c r="P274" i="13"/>
  <c r="L274" i="13"/>
  <c r="R274" i="13"/>
  <c r="AA275" i="13" s="1"/>
  <c r="L485" i="7"/>
  <c r="G385" i="12" s="1"/>
  <c r="BV274" i="13" l="1"/>
  <c r="BY274" i="13"/>
  <c r="BA274" i="13"/>
  <c r="BD274" i="13" s="1"/>
  <c r="H385" i="12"/>
  <c r="I385" i="12" s="1"/>
  <c r="AK275" i="13"/>
  <c r="AT275" i="13" s="1"/>
  <c r="CC274" i="13"/>
  <c r="N386" i="12"/>
  <c r="K274" i="13"/>
  <c r="BR274" i="13"/>
  <c r="BS275" i="13" s="1"/>
  <c r="Q274" i="13"/>
  <c r="Z275" i="13" s="1"/>
  <c r="F485" i="7" s="1"/>
  <c r="O274" i="13"/>
  <c r="BU274" i="13" l="1"/>
  <c r="BX274" i="13"/>
  <c r="J386" i="12"/>
  <c r="AW275" i="13"/>
  <c r="AZ275" i="13" s="1"/>
  <c r="AJ275" i="13"/>
  <c r="AS275" i="13" s="1"/>
  <c r="CB274" i="13"/>
  <c r="J275" i="13"/>
  <c r="BQ275" i="13"/>
  <c r="BN275" i="13"/>
  <c r="N274" i="13"/>
  <c r="BH275" i="13"/>
  <c r="BC275" i="13" l="1"/>
  <c r="AV275" i="13"/>
  <c r="AY275" i="13" s="1"/>
  <c r="AI275" i="13"/>
  <c r="AR275" i="13" s="1"/>
  <c r="CA274" i="13"/>
  <c r="CD274" i="13" s="1"/>
  <c r="CE274" i="13" s="1"/>
  <c r="M275" i="13"/>
  <c r="S275" i="13"/>
  <c r="AB276" i="13" s="1"/>
  <c r="I275" i="13"/>
  <c r="BM275" i="13"/>
  <c r="BP275" i="13"/>
  <c r="I486" i="7"/>
  <c r="R486" i="7"/>
  <c r="J486" i="7"/>
  <c r="K486" i="7"/>
  <c r="O486" i="7"/>
  <c r="G486" i="7"/>
  <c r="Q486" i="7"/>
  <c r="N486" i="7"/>
  <c r="H486" i="7"/>
  <c r="P486" i="7"/>
  <c r="BW275" i="13" l="1"/>
  <c r="BZ275" i="13"/>
  <c r="BB275" i="13"/>
  <c r="S486" i="7"/>
  <c r="K386" i="12" s="1"/>
  <c r="L386" i="12" s="1"/>
  <c r="M386" i="12" s="1"/>
  <c r="L275" i="13"/>
  <c r="R275" i="13"/>
  <c r="AA276" i="13" s="1"/>
  <c r="P275" i="13"/>
  <c r="L486" i="7"/>
  <c r="G386" i="12" s="1"/>
  <c r="BV275" i="13" l="1"/>
  <c r="BY275" i="13"/>
  <c r="H386" i="12"/>
  <c r="I386" i="12" s="1"/>
  <c r="AU275" i="13"/>
  <c r="AX275" i="13" s="1"/>
  <c r="BO275" i="13"/>
  <c r="H275" i="13"/>
  <c r="Q275" i="13" s="1"/>
  <c r="Z276" i="13" s="1"/>
  <c r="F486" i="7" s="1"/>
  <c r="BL275" i="13"/>
  <c r="AK276" i="13"/>
  <c r="AT276" i="13" s="1"/>
  <c r="CC275" i="13"/>
  <c r="N387" i="12"/>
  <c r="O275" i="13"/>
  <c r="J387" i="12" l="1"/>
  <c r="BA275" i="13"/>
  <c r="BD275" i="13" s="1"/>
  <c r="AW276" i="13"/>
  <c r="AZ276" i="13" s="1"/>
  <c r="K275" i="13"/>
  <c r="BX275" i="13" s="1"/>
  <c r="BR275" i="13"/>
  <c r="BS276" i="13" s="1"/>
  <c r="AJ276" i="13"/>
  <c r="AS276" i="13" s="1"/>
  <c r="CB275" i="13"/>
  <c r="J276" i="13"/>
  <c r="BQ276" i="13"/>
  <c r="BN276" i="13"/>
  <c r="BH276" i="13"/>
  <c r="BU275" i="13" l="1"/>
  <c r="BC276" i="13"/>
  <c r="N275" i="13"/>
  <c r="AV276" i="13"/>
  <c r="AY276" i="13" s="1"/>
  <c r="AI276" i="13"/>
  <c r="BP276" i="13"/>
  <c r="BM276" i="13"/>
  <c r="I276" i="13"/>
  <c r="J487" i="7"/>
  <c r="I487" i="7"/>
  <c r="O487" i="7"/>
  <c r="R487" i="7"/>
  <c r="Q487" i="7"/>
  <c r="P487" i="7"/>
  <c r="H487" i="7"/>
  <c r="K487" i="7"/>
  <c r="N487" i="7"/>
  <c r="G487" i="7"/>
  <c r="M276" i="13"/>
  <c r="S276" i="13"/>
  <c r="AB277" i="13" s="1"/>
  <c r="AR276" i="13" l="1"/>
  <c r="BO276" i="13" s="1"/>
  <c r="BW276" i="13"/>
  <c r="BZ276" i="13"/>
  <c r="CA275" i="13"/>
  <c r="CD275" i="13" s="1"/>
  <c r="BB276" i="13"/>
  <c r="S487" i="7"/>
  <c r="K387" i="12" s="1"/>
  <c r="L387" i="12" s="1"/>
  <c r="M387" i="12" s="1"/>
  <c r="R276" i="13"/>
  <c r="AA277" i="13" s="1"/>
  <c r="L276" i="13"/>
  <c r="P276" i="13"/>
  <c r="L487" i="7"/>
  <c r="G387" i="12" s="1"/>
  <c r="BV276" i="13" l="1"/>
  <c r="BY276" i="13"/>
  <c r="CE275" i="13"/>
  <c r="H387" i="12"/>
  <c r="I387" i="12" s="1"/>
  <c r="H276" i="13"/>
  <c r="Q276" i="13" s="1"/>
  <c r="Z277" i="13" s="1"/>
  <c r="F487" i="7" s="1"/>
  <c r="AU276" i="13"/>
  <c r="AX276" i="13" s="1"/>
  <c r="BL276" i="13"/>
  <c r="AK277" i="13"/>
  <c r="AT277" i="13" s="1"/>
  <c r="CC276" i="13"/>
  <c r="N388" i="12"/>
  <c r="O276" i="13"/>
  <c r="J388" i="12" l="1"/>
  <c r="BA276" i="13"/>
  <c r="BD276" i="13" s="1"/>
  <c r="BR276" i="13"/>
  <c r="BS277" i="13" s="1"/>
  <c r="K276" i="13"/>
  <c r="AW277" i="13"/>
  <c r="AZ277" i="13" s="1"/>
  <c r="AJ277" i="13"/>
  <c r="AS277" i="13" s="1"/>
  <c r="CB276" i="13"/>
  <c r="BH277" i="13"/>
  <c r="J277" i="13"/>
  <c r="BQ277" i="13"/>
  <c r="BN277" i="13"/>
  <c r="BU276" i="13" l="1"/>
  <c r="BX276" i="13"/>
  <c r="BC277" i="13"/>
  <c r="N276" i="13"/>
  <c r="AI277" i="13"/>
  <c r="S277" i="13"/>
  <c r="AB278" i="13" s="1"/>
  <c r="M277" i="13"/>
  <c r="Q488" i="7"/>
  <c r="R488" i="7"/>
  <c r="K488" i="7"/>
  <c r="O488" i="7"/>
  <c r="H488" i="7"/>
  <c r="N488" i="7"/>
  <c r="G488" i="7"/>
  <c r="I488" i="7"/>
  <c r="J488" i="7"/>
  <c r="P488" i="7"/>
  <c r="AR277" i="13" l="1"/>
  <c r="AU277" i="13" s="1"/>
  <c r="AX277" i="13" s="1"/>
  <c r="CA276" i="13"/>
  <c r="CD276" i="13" s="1"/>
  <c r="CE276" i="13" s="1"/>
  <c r="BW277" i="13"/>
  <c r="BZ277" i="13"/>
  <c r="AV277" i="13"/>
  <c r="AY277" i="13" s="1"/>
  <c r="BP277" i="13"/>
  <c r="BM277" i="13"/>
  <c r="I277" i="13"/>
  <c r="L277" i="13" s="1"/>
  <c r="L488" i="7"/>
  <c r="G388" i="12" s="1"/>
  <c r="S488" i="7"/>
  <c r="K388" i="12" s="1"/>
  <c r="L388" i="12" s="1"/>
  <c r="M388" i="12" s="1"/>
  <c r="P277" i="13"/>
  <c r="BO277" i="13" l="1"/>
  <c r="BL277" i="13"/>
  <c r="BV277" i="13"/>
  <c r="BY277" i="13"/>
  <c r="H277" i="13"/>
  <c r="K277" i="13" s="1"/>
  <c r="BA277" i="13"/>
  <c r="H388" i="12"/>
  <c r="I388" i="12" s="1"/>
  <c r="BB277" i="13"/>
  <c r="R277" i="13"/>
  <c r="AA278" i="13" s="1"/>
  <c r="AK278" i="13"/>
  <c r="AT278" i="13" s="1"/>
  <c r="CC277" i="13"/>
  <c r="O277" i="13"/>
  <c r="N389" i="12"/>
  <c r="BD277" i="13" l="1"/>
  <c r="Q277" i="13"/>
  <c r="Z278" i="13" s="1"/>
  <c r="F488" i="7" s="1"/>
  <c r="BR277" i="13"/>
  <c r="BS278" i="13" s="1"/>
  <c r="BU277" i="13"/>
  <c r="BX277" i="13"/>
  <c r="J389" i="12"/>
  <c r="AW278" i="13"/>
  <c r="AZ278" i="13" s="1"/>
  <c r="AJ278" i="13"/>
  <c r="AS278" i="13" s="1"/>
  <c r="CB277" i="13"/>
  <c r="N277" i="13"/>
  <c r="BN278" i="13"/>
  <c r="BQ278" i="13"/>
  <c r="J278" i="13"/>
  <c r="BH278" i="13" l="1"/>
  <c r="BC278" i="13"/>
  <c r="AV278" i="13"/>
  <c r="AY278" i="13" s="1"/>
  <c r="AI278" i="13"/>
  <c r="AR278" i="13" s="1"/>
  <c r="CA277" i="13"/>
  <c r="CD277" i="13" s="1"/>
  <c r="BP278" i="13"/>
  <c r="BM278" i="13"/>
  <c r="I278" i="13"/>
  <c r="M278" i="13"/>
  <c r="S278" i="13"/>
  <c r="AB279" i="13" s="1"/>
  <c r="N489" i="7"/>
  <c r="I489" i="7"/>
  <c r="H489" i="7"/>
  <c r="R489" i="7"/>
  <c r="P489" i="7"/>
  <c r="O489" i="7"/>
  <c r="K489" i="7"/>
  <c r="J489" i="7"/>
  <c r="G489" i="7"/>
  <c r="Q489" i="7"/>
  <c r="BW278" i="13" l="1"/>
  <c r="BZ278" i="13"/>
  <c r="BB278" i="13"/>
  <c r="AU278" i="13"/>
  <c r="AX278" i="13" s="1"/>
  <c r="CE277" i="13"/>
  <c r="H278" i="13"/>
  <c r="BO278" i="13"/>
  <c r="BL278" i="13"/>
  <c r="L278" i="13"/>
  <c r="R278" i="13"/>
  <c r="AA279" i="13" s="1"/>
  <c r="L489" i="7"/>
  <c r="G389" i="12" s="1"/>
  <c r="S489" i="7"/>
  <c r="K389" i="12" s="1"/>
  <c r="L389" i="12" s="1"/>
  <c r="M389" i="12" s="1"/>
  <c r="P278" i="13"/>
  <c r="BV278" i="13" l="1"/>
  <c r="BY278" i="13"/>
  <c r="H389" i="12"/>
  <c r="I389" i="12" s="1"/>
  <c r="BA278" i="13"/>
  <c r="BD278" i="13" s="1"/>
  <c r="AK279" i="13"/>
  <c r="AT279" i="13" s="1"/>
  <c r="CC278" i="13"/>
  <c r="N390" i="12"/>
  <c r="O278" i="13"/>
  <c r="K278" i="13"/>
  <c r="Q278" i="13"/>
  <c r="Z279" i="13" s="1"/>
  <c r="F489" i="7" s="1"/>
  <c r="BR278" i="13"/>
  <c r="BS279" i="13" s="1"/>
  <c r="BU278" i="13" l="1"/>
  <c r="BX278" i="13"/>
  <c r="J390" i="12"/>
  <c r="AW279" i="13"/>
  <c r="AZ279" i="13" s="1"/>
  <c r="AJ279" i="13"/>
  <c r="AS279" i="13" s="1"/>
  <c r="CB278" i="13"/>
  <c r="BQ279" i="13"/>
  <c r="BN279" i="13"/>
  <c r="J279" i="13"/>
  <c r="N278" i="13"/>
  <c r="BH279" i="13"/>
  <c r="BC279" i="13" l="1"/>
  <c r="AV279" i="13"/>
  <c r="AY279" i="13" s="1"/>
  <c r="AI279" i="13"/>
  <c r="AR279" i="13" s="1"/>
  <c r="CA278" i="13"/>
  <c r="CD278" i="13" s="1"/>
  <c r="CE278" i="13" s="1"/>
  <c r="O490" i="7"/>
  <c r="G490" i="7"/>
  <c r="J490" i="7"/>
  <c r="N490" i="7"/>
  <c r="P490" i="7"/>
  <c r="R490" i="7"/>
  <c r="K490" i="7"/>
  <c r="H490" i="7"/>
  <c r="I490" i="7"/>
  <c r="Q490" i="7"/>
  <c r="BM279" i="13"/>
  <c r="BP279" i="13"/>
  <c r="I279" i="13"/>
  <c r="S279" i="13"/>
  <c r="AB280" i="13" s="1"/>
  <c r="M279" i="13"/>
  <c r="BW279" i="13" l="1"/>
  <c r="BZ279" i="13"/>
  <c r="BB279" i="13"/>
  <c r="AU279" i="13"/>
  <c r="AX279" i="13" s="1"/>
  <c r="P279" i="13"/>
  <c r="BL279" i="13"/>
  <c r="H279" i="13"/>
  <c r="BO279" i="13"/>
  <c r="S490" i="7"/>
  <c r="K390" i="12" s="1"/>
  <c r="L390" i="12" s="1"/>
  <c r="M390" i="12" s="1"/>
  <c r="R279" i="13"/>
  <c r="AA280" i="13" s="1"/>
  <c r="L279" i="13"/>
  <c r="L490" i="7"/>
  <c r="G390" i="12" s="1"/>
  <c r="BV279" i="13" l="1"/>
  <c r="BY279" i="13"/>
  <c r="BA279" i="13"/>
  <c r="BD279" i="13" s="1"/>
  <c r="H390" i="12"/>
  <c r="I390" i="12" s="1"/>
  <c r="AK280" i="13"/>
  <c r="AT280" i="13" s="1"/>
  <c r="CC279" i="13"/>
  <c r="O279" i="13"/>
  <c r="K279" i="13"/>
  <c r="BR279" i="13"/>
  <c r="BS280" i="13" s="1"/>
  <c r="Q279" i="13"/>
  <c r="Z280" i="13" s="1"/>
  <c r="F490" i="7" s="1"/>
  <c r="N391" i="12"/>
  <c r="BU279" i="13" l="1"/>
  <c r="BX279" i="13"/>
  <c r="J391" i="12"/>
  <c r="AW280" i="13"/>
  <c r="AZ280" i="13" s="1"/>
  <c r="AJ280" i="13"/>
  <c r="AS280" i="13" s="1"/>
  <c r="CB279" i="13"/>
  <c r="BH280" i="13"/>
  <c r="N279" i="13"/>
  <c r="BN280" i="13"/>
  <c r="J280" i="13"/>
  <c r="BQ280" i="13"/>
  <c r="BC280" i="13" l="1"/>
  <c r="AV280" i="13"/>
  <c r="AY280" i="13" s="1"/>
  <c r="AI280" i="13"/>
  <c r="AR280" i="13" s="1"/>
  <c r="CA279" i="13"/>
  <c r="CD279" i="13" s="1"/>
  <c r="BP280" i="13"/>
  <c r="I280" i="13"/>
  <c r="BM280" i="13"/>
  <c r="O491" i="7"/>
  <c r="I491" i="7"/>
  <c r="J491" i="7"/>
  <c r="R491" i="7"/>
  <c r="N491" i="7"/>
  <c r="Q491" i="7"/>
  <c r="H491" i="7"/>
  <c r="G491" i="7"/>
  <c r="P491" i="7"/>
  <c r="K491" i="7"/>
  <c r="M280" i="13"/>
  <c r="S280" i="13"/>
  <c r="AB281" i="13" s="1"/>
  <c r="BW280" i="13" l="1"/>
  <c r="BZ280" i="13"/>
  <c r="BB280" i="13"/>
  <c r="AU280" i="13"/>
  <c r="AX280" i="13" s="1"/>
  <c r="CE279" i="13"/>
  <c r="P280" i="13"/>
  <c r="BO280" i="13"/>
  <c r="BL280" i="13"/>
  <c r="H280" i="13"/>
  <c r="L491" i="7"/>
  <c r="G391" i="12" s="1"/>
  <c r="L280" i="13"/>
  <c r="R280" i="13"/>
  <c r="AA281" i="13" s="1"/>
  <c r="S491" i="7"/>
  <c r="K391" i="12" s="1"/>
  <c r="L391" i="12" s="1"/>
  <c r="M391" i="12" s="1"/>
  <c r="BV280" i="13" l="1"/>
  <c r="BY280" i="13"/>
  <c r="BA280" i="13"/>
  <c r="BD280" i="13" s="1"/>
  <c r="H391" i="12"/>
  <c r="I391" i="12" s="1"/>
  <c r="AK281" i="13"/>
  <c r="AT281" i="13" s="1"/>
  <c r="CC280" i="13"/>
  <c r="O280" i="13"/>
  <c r="BR280" i="13"/>
  <c r="BS281" i="13" s="1"/>
  <c r="K280" i="13"/>
  <c r="Q280" i="13"/>
  <c r="Z281" i="13" s="1"/>
  <c r="F491" i="7" s="1"/>
  <c r="N392" i="12"/>
  <c r="BU280" i="13" l="1"/>
  <c r="BX280" i="13"/>
  <c r="J392" i="12"/>
  <c r="AW281" i="13"/>
  <c r="AZ281" i="13" s="1"/>
  <c r="AJ281" i="13"/>
  <c r="AS281" i="13" s="1"/>
  <c r="CB280" i="13"/>
  <c r="N280" i="13"/>
  <c r="BH281" i="13"/>
  <c r="J281" i="13"/>
  <c r="BQ281" i="13"/>
  <c r="BN281" i="13"/>
  <c r="BC281" i="13" l="1"/>
  <c r="AV281" i="13"/>
  <c r="AY281" i="13" s="1"/>
  <c r="AI281" i="13"/>
  <c r="AR281" i="13" s="1"/>
  <c r="CA280" i="13"/>
  <c r="CD280" i="13" s="1"/>
  <c r="CE280" i="13" s="1"/>
  <c r="M281" i="13"/>
  <c r="S281" i="13"/>
  <c r="AB282" i="13" s="1"/>
  <c r="I281" i="13"/>
  <c r="BP281" i="13"/>
  <c r="BM281" i="13"/>
  <c r="R492" i="7"/>
  <c r="Q492" i="7"/>
  <c r="N492" i="7"/>
  <c r="K492" i="7"/>
  <c r="J492" i="7"/>
  <c r="I492" i="7"/>
  <c r="H492" i="7"/>
  <c r="P492" i="7"/>
  <c r="G492" i="7"/>
  <c r="O492" i="7"/>
  <c r="BW281" i="13" l="1"/>
  <c r="BZ281" i="13"/>
  <c r="BB281" i="13"/>
  <c r="AU281" i="13"/>
  <c r="AX281" i="13" s="1"/>
  <c r="S492" i="7"/>
  <c r="K392" i="12" s="1"/>
  <c r="L392" i="12" s="1"/>
  <c r="M392" i="12" s="1"/>
  <c r="P281" i="13"/>
  <c r="BO281" i="13"/>
  <c r="H281" i="13"/>
  <c r="BL281" i="13"/>
  <c r="L492" i="7"/>
  <c r="G392" i="12" s="1"/>
  <c r="L281" i="13"/>
  <c r="R281" i="13"/>
  <c r="AA282" i="13" s="1"/>
  <c r="BV281" i="13" l="1"/>
  <c r="BY281" i="13"/>
  <c r="BA281" i="13"/>
  <c r="BD281" i="13" s="1"/>
  <c r="H392" i="12"/>
  <c r="I392" i="12" s="1"/>
  <c r="AK282" i="13"/>
  <c r="AT282" i="13" s="1"/>
  <c r="CC281" i="13"/>
  <c r="N393" i="12"/>
  <c r="O281" i="13"/>
  <c r="BR281" i="13"/>
  <c r="BS282" i="13" s="1"/>
  <c r="K281" i="13"/>
  <c r="Q281" i="13"/>
  <c r="Z282" i="13" s="1"/>
  <c r="F492" i="7" s="1"/>
  <c r="BU281" i="13" l="1"/>
  <c r="BX281" i="13"/>
  <c r="J393" i="12"/>
  <c r="AW282" i="13"/>
  <c r="AZ282" i="13" s="1"/>
  <c r="AJ282" i="13"/>
  <c r="AS282" i="13" s="1"/>
  <c r="CB281" i="13"/>
  <c r="BH282" i="13"/>
  <c r="J282" i="13"/>
  <c r="BN282" i="13"/>
  <c r="BQ282" i="13"/>
  <c r="N281" i="13"/>
  <c r="BC282" i="13" l="1"/>
  <c r="AV282" i="13"/>
  <c r="AY282" i="13" s="1"/>
  <c r="AI282" i="13"/>
  <c r="AR282" i="13" s="1"/>
  <c r="CA281" i="13"/>
  <c r="CD281" i="13" s="1"/>
  <c r="CE281" i="13" s="1"/>
  <c r="S282" i="13"/>
  <c r="AB283" i="13" s="1"/>
  <c r="M282" i="13"/>
  <c r="H493" i="7"/>
  <c r="N493" i="7"/>
  <c r="P493" i="7"/>
  <c r="I493" i="7"/>
  <c r="J493" i="7"/>
  <c r="O493" i="7"/>
  <c r="G493" i="7"/>
  <c r="R493" i="7"/>
  <c r="K493" i="7"/>
  <c r="Q493" i="7"/>
  <c r="BP282" i="13"/>
  <c r="I282" i="13"/>
  <c r="BM282" i="13"/>
  <c r="BW282" i="13" l="1"/>
  <c r="BZ282" i="13"/>
  <c r="BB282" i="13"/>
  <c r="AU282" i="13"/>
  <c r="AX282" i="13" s="1"/>
  <c r="S493" i="7"/>
  <c r="K393" i="12" s="1"/>
  <c r="L393" i="12" s="1"/>
  <c r="M393" i="12" s="1"/>
  <c r="L493" i="7"/>
  <c r="G393" i="12" s="1"/>
  <c r="R282" i="13"/>
  <c r="AA283" i="13" s="1"/>
  <c r="L282" i="13"/>
  <c r="P282" i="13"/>
  <c r="BL282" i="13"/>
  <c r="BO282" i="13"/>
  <c r="H282" i="13"/>
  <c r="BV282" i="13" l="1"/>
  <c r="BY282" i="13"/>
  <c r="H393" i="12"/>
  <c r="I393" i="12" s="1"/>
  <c r="BA282" i="13"/>
  <c r="BD282" i="13" s="1"/>
  <c r="AK283" i="13"/>
  <c r="AT283" i="13" s="1"/>
  <c r="CC282" i="13"/>
  <c r="Q282" i="13"/>
  <c r="Z283" i="13" s="1"/>
  <c r="F493" i="7" s="1"/>
  <c r="K282" i="13"/>
  <c r="BR282" i="13"/>
  <c r="BS283" i="13" s="1"/>
  <c r="N394" i="12"/>
  <c r="O282" i="13"/>
  <c r="BU282" i="13" l="1"/>
  <c r="BX282" i="13"/>
  <c r="J394" i="12"/>
  <c r="AW283" i="13"/>
  <c r="AZ283" i="13" s="1"/>
  <c r="AJ283" i="13"/>
  <c r="AS283" i="13" s="1"/>
  <c r="CB282" i="13"/>
  <c r="BQ283" i="13"/>
  <c r="J283" i="13"/>
  <c r="BN283" i="13"/>
  <c r="BH283" i="13"/>
  <c r="N282" i="13"/>
  <c r="BC283" i="13" l="1"/>
  <c r="AV283" i="13"/>
  <c r="AY283" i="13" s="1"/>
  <c r="AI283" i="13"/>
  <c r="AR283" i="13" s="1"/>
  <c r="CA282" i="13"/>
  <c r="CD282" i="13" s="1"/>
  <c r="I283" i="13"/>
  <c r="BP283" i="13"/>
  <c r="BM283" i="13"/>
  <c r="G494" i="7"/>
  <c r="J494" i="7"/>
  <c r="O494" i="7"/>
  <c r="H494" i="7"/>
  <c r="I494" i="7"/>
  <c r="Q494" i="7"/>
  <c r="P494" i="7"/>
  <c r="K494" i="7"/>
  <c r="N494" i="7"/>
  <c r="R494" i="7"/>
  <c r="M283" i="13"/>
  <c r="S283" i="13"/>
  <c r="AB284" i="13" s="1"/>
  <c r="BW283" i="13" l="1"/>
  <c r="BZ283" i="13"/>
  <c r="BB283" i="13"/>
  <c r="AU283" i="13"/>
  <c r="AX283" i="13" s="1"/>
  <c r="CE282" i="13"/>
  <c r="BL283" i="13"/>
  <c r="BO283" i="13"/>
  <c r="H283" i="13"/>
  <c r="S494" i="7"/>
  <c r="K394" i="12" s="1"/>
  <c r="L394" i="12" s="1"/>
  <c r="M394" i="12" s="1"/>
  <c r="L494" i="7"/>
  <c r="G394" i="12" s="1"/>
  <c r="P283" i="13"/>
  <c r="L283" i="13"/>
  <c r="R283" i="13"/>
  <c r="AA284" i="13" s="1"/>
  <c r="BV283" i="13" l="1"/>
  <c r="BY283" i="13"/>
  <c r="BA283" i="13"/>
  <c r="BD283" i="13" s="1"/>
  <c r="H394" i="12"/>
  <c r="I394" i="12" s="1"/>
  <c r="AK284" i="13"/>
  <c r="AT284" i="13" s="1"/>
  <c r="CC283" i="13"/>
  <c r="O283" i="13"/>
  <c r="N395" i="12"/>
  <c r="K283" i="13"/>
  <c r="BR283" i="13"/>
  <c r="BS284" i="13" s="1"/>
  <c r="Q283" i="13"/>
  <c r="Z284" i="13" s="1"/>
  <c r="F494" i="7" s="1"/>
  <c r="BU283" i="13" l="1"/>
  <c r="BX283" i="13"/>
  <c r="J395" i="12"/>
  <c r="AW284" i="13"/>
  <c r="AZ284" i="13" s="1"/>
  <c r="AJ284" i="13"/>
  <c r="AS284" i="13" s="1"/>
  <c r="CB283" i="13"/>
  <c r="BH284" i="13"/>
  <c r="N283" i="13"/>
  <c r="BN284" i="13"/>
  <c r="J284" i="13"/>
  <c r="BQ284" i="13"/>
  <c r="BC284" i="13" l="1"/>
  <c r="AV284" i="13"/>
  <c r="AY284" i="13" s="1"/>
  <c r="AI284" i="13"/>
  <c r="AR284" i="13" s="1"/>
  <c r="CA283" i="13"/>
  <c r="CD283" i="13" s="1"/>
  <c r="CE283" i="13" s="1"/>
  <c r="M284" i="13"/>
  <c r="S284" i="13"/>
  <c r="AB285" i="13" s="1"/>
  <c r="I284" i="13"/>
  <c r="BM284" i="13"/>
  <c r="BP284" i="13"/>
  <c r="G495" i="7"/>
  <c r="O495" i="7"/>
  <c r="I495" i="7"/>
  <c r="J495" i="7"/>
  <c r="K495" i="7"/>
  <c r="R495" i="7"/>
  <c r="P495" i="7"/>
  <c r="Q495" i="7"/>
  <c r="N495" i="7"/>
  <c r="H495" i="7"/>
  <c r="BW284" i="13" l="1"/>
  <c r="BZ284" i="13"/>
  <c r="BB284" i="13"/>
  <c r="AU284" i="13"/>
  <c r="AX284" i="13" s="1"/>
  <c r="P284" i="13"/>
  <c r="S495" i="7"/>
  <c r="K395" i="12" s="1"/>
  <c r="L395" i="12" s="1"/>
  <c r="M395" i="12" s="1"/>
  <c r="L495" i="7"/>
  <c r="G395" i="12" s="1"/>
  <c r="L284" i="13"/>
  <c r="R284" i="13"/>
  <c r="AA285" i="13" s="1"/>
  <c r="BO284" i="13"/>
  <c r="H284" i="13"/>
  <c r="BL284" i="13"/>
  <c r="BV284" i="13" l="1"/>
  <c r="BY284" i="13"/>
  <c r="H395" i="12"/>
  <c r="I395" i="12" s="1"/>
  <c r="BA284" i="13"/>
  <c r="BD284" i="13" s="1"/>
  <c r="AK285" i="13"/>
  <c r="AT285" i="13" s="1"/>
  <c r="CC284" i="13"/>
  <c r="N396" i="12"/>
  <c r="O284" i="13"/>
  <c r="BR284" i="13"/>
  <c r="BS285" i="13" s="1"/>
  <c r="Q284" i="13"/>
  <c r="Z285" i="13" s="1"/>
  <c r="F495" i="7" s="1"/>
  <c r="K284" i="13"/>
  <c r="BU284" i="13" l="1"/>
  <c r="BX284" i="13"/>
  <c r="J396" i="12"/>
  <c r="AW285" i="13"/>
  <c r="AZ285" i="13" s="1"/>
  <c r="AJ285" i="13"/>
  <c r="AS285" i="13" s="1"/>
  <c r="CB284" i="13"/>
  <c r="BH285" i="13"/>
  <c r="BN285" i="13"/>
  <c r="BQ285" i="13"/>
  <c r="J285" i="13"/>
  <c r="N284" i="13"/>
  <c r="BC285" i="13" l="1"/>
  <c r="AV285" i="13"/>
  <c r="AY285" i="13" s="1"/>
  <c r="AI285" i="13"/>
  <c r="AR285" i="13" s="1"/>
  <c r="CA284" i="13"/>
  <c r="CD284" i="13" s="1"/>
  <c r="CE284" i="13" s="1"/>
  <c r="M285" i="13"/>
  <c r="S285" i="13"/>
  <c r="AB286" i="13" s="1"/>
  <c r="I285" i="13"/>
  <c r="BM285" i="13"/>
  <c r="BP285" i="13"/>
  <c r="H496" i="7"/>
  <c r="K496" i="7"/>
  <c r="I496" i="7"/>
  <c r="N496" i="7"/>
  <c r="P496" i="7"/>
  <c r="J496" i="7"/>
  <c r="O496" i="7"/>
  <c r="G496" i="7"/>
  <c r="R496" i="7"/>
  <c r="Q496" i="7"/>
  <c r="BW285" i="13" l="1"/>
  <c r="BZ285" i="13"/>
  <c r="BB285" i="13"/>
  <c r="AU285" i="13"/>
  <c r="AX285" i="13" s="1"/>
  <c r="P285" i="13"/>
  <c r="L496" i="7"/>
  <c r="G396" i="12" s="1"/>
  <c r="S496" i="7"/>
  <c r="K396" i="12" s="1"/>
  <c r="L396" i="12" s="1"/>
  <c r="M396" i="12" s="1"/>
  <c r="R285" i="13"/>
  <c r="AA286" i="13" s="1"/>
  <c r="L285" i="13"/>
  <c r="BO285" i="13"/>
  <c r="BL285" i="13"/>
  <c r="H285" i="13"/>
  <c r="BV285" i="13" l="1"/>
  <c r="BY285" i="13"/>
  <c r="BA285" i="13"/>
  <c r="BD285" i="13" s="1"/>
  <c r="H396" i="12"/>
  <c r="I396" i="12" s="1"/>
  <c r="AK286" i="13"/>
  <c r="AT286" i="13" s="1"/>
  <c r="CC285" i="13"/>
  <c r="O285" i="13"/>
  <c r="K285" i="13"/>
  <c r="Q285" i="13"/>
  <c r="Z286" i="13" s="1"/>
  <c r="F496" i="7" s="1"/>
  <c r="BR285" i="13"/>
  <c r="BS286" i="13" s="1"/>
  <c r="N397" i="12"/>
  <c r="BU285" i="13" l="1"/>
  <c r="BX285" i="13"/>
  <c r="J397" i="12"/>
  <c r="AW286" i="13"/>
  <c r="AZ286" i="13" s="1"/>
  <c r="AJ286" i="13"/>
  <c r="AS286" i="13" s="1"/>
  <c r="CB285" i="13"/>
  <c r="BH286" i="13"/>
  <c r="J286" i="13"/>
  <c r="BQ286" i="13"/>
  <c r="BN286" i="13"/>
  <c r="N285" i="13"/>
  <c r="BC286" i="13" l="1"/>
  <c r="AV286" i="13"/>
  <c r="AY286" i="13" s="1"/>
  <c r="AI286" i="13"/>
  <c r="AR286" i="13" s="1"/>
  <c r="CA285" i="13"/>
  <c r="CD285" i="13" s="1"/>
  <c r="R497" i="7"/>
  <c r="Q497" i="7"/>
  <c r="P497" i="7"/>
  <c r="G497" i="7"/>
  <c r="H497" i="7"/>
  <c r="I497" i="7"/>
  <c r="O497" i="7"/>
  <c r="J497" i="7"/>
  <c r="N497" i="7"/>
  <c r="K497" i="7"/>
  <c r="S286" i="13"/>
  <c r="AB287" i="13" s="1"/>
  <c r="M286" i="13"/>
  <c r="BP286" i="13"/>
  <c r="BM286" i="13"/>
  <c r="I286" i="13"/>
  <c r="BW286" i="13" l="1"/>
  <c r="BZ286" i="13"/>
  <c r="BB286" i="13"/>
  <c r="AU286" i="13"/>
  <c r="AX286" i="13" s="1"/>
  <c r="CE285" i="13"/>
  <c r="L286" i="13"/>
  <c r="R286" i="13"/>
  <c r="AA287" i="13" s="1"/>
  <c r="P286" i="13"/>
  <c r="L497" i="7"/>
  <c r="G397" i="12" s="1"/>
  <c r="H286" i="13"/>
  <c r="BO286" i="13"/>
  <c r="BL286" i="13"/>
  <c r="S497" i="7"/>
  <c r="K397" i="12" s="1"/>
  <c r="L397" i="12" s="1"/>
  <c r="M397" i="12" s="1"/>
  <c r="BV286" i="13" l="1"/>
  <c r="BY286" i="13"/>
  <c r="BA286" i="13"/>
  <c r="BD286" i="13" s="1"/>
  <c r="H397" i="12"/>
  <c r="I397" i="12" s="1"/>
  <c r="AK287" i="13"/>
  <c r="AT287" i="13" s="1"/>
  <c r="CC286" i="13"/>
  <c r="N398" i="12"/>
  <c r="O286" i="13"/>
  <c r="Q286" i="13"/>
  <c r="Z287" i="13" s="1"/>
  <c r="F497" i="7" s="1"/>
  <c r="K286" i="13"/>
  <c r="BR286" i="13"/>
  <c r="BS287" i="13" s="1"/>
  <c r="BU286" i="13" l="1"/>
  <c r="BX286" i="13"/>
  <c r="J398" i="12"/>
  <c r="AW287" i="13"/>
  <c r="AZ287" i="13" s="1"/>
  <c r="AJ287" i="13"/>
  <c r="AS287" i="13" s="1"/>
  <c r="CB286" i="13"/>
  <c r="BQ287" i="13"/>
  <c r="BN287" i="13"/>
  <c r="J287" i="13"/>
  <c r="N286" i="13"/>
  <c r="BH287" i="13"/>
  <c r="BC287" i="13" l="1"/>
  <c r="AV287" i="13"/>
  <c r="AY287" i="13" s="1"/>
  <c r="AI287" i="13"/>
  <c r="AR287" i="13" s="1"/>
  <c r="CA286" i="13"/>
  <c r="CD286" i="13" s="1"/>
  <c r="CE286" i="13" s="1"/>
  <c r="K498" i="7"/>
  <c r="H498" i="7"/>
  <c r="Q498" i="7"/>
  <c r="G498" i="7"/>
  <c r="P498" i="7"/>
  <c r="I498" i="7"/>
  <c r="O498" i="7"/>
  <c r="R498" i="7"/>
  <c r="N498" i="7"/>
  <c r="J498" i="7"/>
  <c r="I287" i="13"/>
  <c r="BM287" i="13"/>
  <c r="BP287" i="13"/>
  <c r="S287" i="13"/>
  <c r="AB288" i="13" s="1"/>
  <c r="M287" i="13"/>
  <c r="BW287" i="13" l="1"/>
  <c r="BZ287" i="13"/>
  <c r="BB287" i="13"/>
  <c r="AU287" i="13"/>
  <c r="AX287" i="13" s="1"/>
  <c r="L287" i="13"/>
  <c r="R287" i="13"/>
  <c r="AA288" i="13" s="1"/>
  <c r="BL287" i="13"/>
  <c r="BO287" i="13"/>
  <c r="H287" i="13"/>
  <c r="P287" i="13"/>
  <c r="L498" i="7"/>
  <c r="G398" i="12" s="1"/>
  <c r="S498" i="7"/>
  <c r="K398" i="12" s="1"/>
  <c r="L398" i="12" s="1"/>
  <c r="M398" i="12" s="1"/>
  <c r="BV287" i="13" l="1"/>
  <c r="BY287" i="13"/>
  <c r="H398" i="12"/>
  <c r="I398" i="12" s="1"/>
  <c r="BA287" i="13"/>
  <c r="BD287" i="13" s="1"/>
  <c r="AK288" i="13"/>
  <c r="AT288" i="13" s="1"/>
  <c r="CC287" i="13"/>
  <c r="Q287" i="13"/>
  <c r="Z288" i="13" s="1"/>
  <c r="F498" i="7" s="1"/>
  <c r="K287" i="13"/>
  <c r="BR287" i="13"/>
  <c r="BS288" i="13" s="1"/>
  <c r="O287" i="13"/>
  <c r="N399" i="12"/>
  <c r="BU287" i="13" l="1"/>
  <c r="BX287" i="13"/>
  <c r="J399" i="12"/>
  <c r="AW288" i="13"/>
  <c r="AZ288" i="13" s="1"/>
  <c r="AJ288" i="13"/>
  <c r="AS288" i="13" s="1"/>
  <c r="CB287" i="13"/>
  <c r="BH288" i="13"/>
  <c r="N287" i="13"/>
  <c r="BQ288" i="13"/>
  <c r="BN288" i="13"/>
  <c r="J288" i="13"/>
  <c r="BC288" i="13" l="1"/>
  <c r="AV288" i="13"/>
  <c r="AY288" i="13" s="1"/>
  <c r="AI288" i="13"/>
  <c r="AR288" i="13" s="1"/>
  <c r="CA287" i="13"/>
  <c r="CD287" i="13" s="1"/>
  <c r="CE287" i="13" s="1"/>
  <c r="BP288" i="13"/>
  <c r="BM288" i="13"/>
  <c r="I288" i="13"/>
  <c r="M288" i="13"/>
  <c r="S288" i="13"/>
  <c r="AB289" i="13" s="1"/>
  <c r="R499" i="7"/>
  <c r="H499" i="7"/>
  <c r="J499" i="7"/>
  <c r="K499" i="7"/>
  <c r="Q499" i="7"/>
  <c r="N499" i="7"/>
  <c r="P499" i="7"/>
  <c r="O499" i="7"/>
  <c r="G499" i="7"/>
  <c r="I499" i="7"/>
  <c r="BW288" i="13" l="1"/>
  <c r="BZ288" i="13"/>
  <c r="BB288" i="13"/>
  <c r="AU288" i="13"/>
  <c r="AX288" i="13" s="1"/>
  <c r="P288" i="13"/>
  <c r="BO288" i="13"/>
  <c r="BL288" i="13"/>
  <c r="H288" i="13"/>
  <c r="S499" i="7"/>
  <c r="K399" i="12" s="1"/>
  <c r="L399" i="12" s="1"/>
  <c r="M399" i="12" s="1"/>
  <c r="L499" i="7"/>
  <c r="G399" i="12" s="1"/>
  <c r="R288" i="13"/>
  <c r="AA289" i="13" s="1"/>
  <c r="L288" i="13"/>
  <c r="BV288" i="13" l="1"/>
  <c r="BY288" i="13"/>
  <c r="BA288" i="13"/>
  <c r="BD288" i="13" s="1"/>
  <c r="H399" i="12"/>
  <c r="I399" i="12" s="1"/>
  <c r="AK289" i="13"/>
  <c r="AT289" i="13" s="1"/>
  <c r="CC288" i="13"/>
  <c r="O288" i="13"/>
  <c r="N400" i="12"/>
  <c r="K288" i="13"/>
  <c r="Q288" i="13"/>
  <c r="Z289" i="13" s="1"/>
  <c r="F499" i="7" s="1"/>
  <c r="BR288" i="13"/>
  <c r="BS289" i="13" s="1"/>
  <c r="BU288" i="13" l="1"/>
  <c r="BX288" i="13"/>
  <c r="J400" i="12"/>
  <c r="AW289" i="13"/>
  <c r="AZ289" i="13" s="1"/>
  <c r="AJ289" i="13"/>
  <c r="AS289" i="13" s="1"/>
  <c r="CB288" i="13"/>
  <c r="J289" i="13"/>
  <c r="BQ289" i="13"/>
  <c r="BN289" i="13"/>
  <c r="N288" i="13"/>
  <c r="BH289" i="13"/>
  <c r="BC289" i="13" l="1"/>
  <c r="AV289" i="13"/>
  <c r="AY289" i="13" s="1"/>
  <c r="AI289" i="13"/>
  <c r="AR289" i="13" s="1"/>
  <c r="CA288" i="13"/>
  <c r="CD288" i="13" s="1"/>
  <c r="S289" i="13"/>
  <c r="AB290" i="13" s="1"/>
  <c r="M289" i="13"/>
  <c r="I500" i="7"/>
  <c r="K500" i="7"/>
  <c r="Q500" i="7"/>
  <c r="O500" i="7"/>
  <c r="N500" i="7"/>
  <c r="G500" i="7"/>
  <c r="J500" i="7"/>
  <c r="P500" i="7"/>
  <c r="H500" i="7"/>
  <c r="R500" i="7"/>
  <c r="BP289" i="13"/>
  <c r="BM289" i="13"/>
  <c r="I289" i="13"/>
  <c r="BW289" i="13" l="1"/>
  <c r="BZ289" i="13"/>
  <c r="BB289" i="13"/>
  <c r="AU289" i="13"/>
  <c r="AX289" i="13" s="1"/>
  <c r="CE288" i="13"/>
  <c r="L500" i="7"/>
  <c r="G400" i="12" s="1"/>
  <c r="P289" i="13"/>
  <c r="R289" i="13"/>
  <c r="AA290" i="13" s="1"/>
  <c r="L289" i="13"/>
  <c r="BO289" i="13"/>
  <c r="H289" i="13"/>
  <c r="BL289" i="13"/>
  <c r="S500" i="7"/>
  <c r="K400" i="12" s="1"/>
  <c r="L400" i="12" s="1"/>
  <c r="M400" i="12" s="1"/>
  <c r="BV289" i="13" l="1"/>
  <c r="BY289" i="13"/>
  <c r="BA289" i="13"/>
  <c r="BD289" i="13" s="1"/>
  <c r="H400" i="12"/>
  <c r="I400" i="12" s="1"/>
  <c r="AK290" i="13"/>
  <c r="AT290" i="13" s="1"/>
  <c r="CC289" i="13"/>
  <c r="BR289" i="13"/>
  <c r="BS290" i="13" s="1"/>
  <c r="Q289" i="13"/>
  <c r="Z290" i="13" s="1"/>
  <c r="F500" i="7" s="1"/>
  <c r="K289" i="13"/>
  <c r="N401" i="12"/>
  <c r="O289" i="13"/>
  <c r="BU289" i="13" l="1"/>
  <c r="BX289" i="13"/>
  <c r="J401" i="12"/>
  <c r="AW290" i="13"/>
  <c r="AZ290" i="13" s="1"/>
  <c r="AJ290" i="13"/>
  <c r="AS290" i="13" s="1"/>
  <c r="CB289" i="13"/>
  <c r="BN290" i="13"/>
  <c r="BQ290" i="13"/>
  <c r="J290" i="13"/>
  <c r="BH290" i="13"/>
  <c r="N289" i="13"/>
  <c r="BC290" i="13" l="1"/>
  <c r="AV290" i="13"/>
  <c r="AY290" i="13" s="1"/>
  <c r="AI290" i="13"/>
  <c r="AR290" i="13" s="1"/>
  <c r="CA289" i="13"/>
  <c r="CD289" i="13" s="1"/>
  <c r="CE289" i="13" s="1"/>
  <c r="BM290" i="13"/>
  <c r="I290" i="13"/>
  <c r="BP290" i="13"/>
  <c r="K501" i="7"/>
  <c r="I501" i="7"/>
  <c r="H501" i="7"/>
  <c r="P501" i="7"/>
  <c r="Q501" i="7"/>
  <c r="O501" i="7"/>
  <c r="R501" i="7"/>
  <c r="G501" i="7"/>
  <c r="N501" i="7"/>
  <c r="J501" i="7"/>
  <c r="S290" i="13"/>
  <c r="AB291" i="13" s="1"/>
  <c r="M290" i="13"/>
  <c r="BW290" i="13" l="1"/>
  <c r="BZ290" i="13"/>
  <c r="BB290" i="13"/>
  <c r="AU290" i="13"/>
  <c r="AX290" i="13" s="1"/>
  <c r="BL290" i="13"/>
  <c r="H290" i="13"/>
  <c r="BO290" i="13"/>
  <c r="S501" i="7"/>
  <c r="K401" i="12" s="1"/>
  <c r="L401" i="12" s="1"/>
  <c r="M401" i="12" s="1"/>
  <c r="R290" i="13"/>
  <c r="AA291" i="13" s="1"/>
  <c r="L290" i="13"/>
  <c r="P290" i="13"/>
  <c r="L501" i="7"/>
  <c r="G401" i="12" s="1"/>
  <c r="BV290" i="13" l="1"/>
  <c r="BY290" i="13"/>
  <c r="BA290" i="13"/>
  <c r="BD290" i="13" s="1"/>
  <c r="H401" i="12"/>
  <c r="I401" i="12" s="1"/>
  <c r="AK291" i="13"/>
  <c r="AT291" i="13" s="1"/>
  <c r="CC290" i="13"/>
  <c r="N402" i="12"/>
  <c r="Q290" i="13"/>
  <c r="Z291" i="13" s="1"/>
  <c r="F501" i="7" s="1"/>
  <c r="BR290" i="13"/>
  <c r="BS291" i="13" s="1"/>
  <c r="K290" i="13"/>
  <c r="O290" i="13"/>
  <c r="BU290" i="13" l="1"/>
  <c r="BX290" i="13"/>
  <c r="J402" i="12"/>
  <c r="AW291" i="13"/>
  <c r="AZ291" i="13" s="1"/>
  <c r="AJ291" i="13"/>
  <c r="AS291" i="13" s="1"/>
  <c r="CB290" i="13"/>
  <c r="BH291" i="13"/>
  <c r="J291" i="13"/>
  <c r="BQ291" i="13"/>
  <c r="BN291" i="13"/>
  <c r="N290" i="13"/>
  <c r="BC291" i="13" l="1"/>
  <c r="AV291" i="13"/>
  <c r="AY291" i="13" s="1"/>
  <c r="AI291" i="13"/>
  <c r="AR291" i="13" s="1"/>
  <c r="CA290" i="13"/>
  <c r="CD290" i="13" s="1"/>
  <c r="BM291" i="13"/>
  <c r="BP291" i="13"/>
  <c r="I291" i="13"/>
  <c r="K502" i="7"/>
  <c r="Q502" i="7"/>
  <c r="P502" i="7"/>
  <c r="N502" i="7"/>
  <c r="O502" i="7"/>
  <c r="J502" i="7"/>
  <c r="G502" i="7"/>
  <c r="R502" i="7"/>
  <c r="I502" i="7"/>
  <c r="H502" i="7"/>
  <c r="M291" i="13"/>
  <c r="S291" i="13"/>
  <c r="AB292" i="13" s="1"/>
  <c r="BW291" i="13" l="1"/>
  <c r="BZ291" i="13"/>
  <c r="BB291" i="13"/>
  <c r="AU291" i="13"/>
  <c r="AX291" i="13" s="1"/>
  <c r="CE290" i="13"/>
  <c r="P291" i="13"/>
  <c r="L502" i="7"/>
  <c r="G402" i="12" s="1"/>
  <c r="S502" i="7"/>
  <c r="K402" i="12" s="1"/>
  <c r="L402" i="12" s="1"/>
  <c r="M402" i="12" s="1"/>
  <c r="BO291" i="13"/>
  <c r="H291" i="13"/>
  <c r="BL291" i="13"/>
  <c r="R291" i="13"/>
  <c r="AA292" i="13" s="1"/>
  <c r="L291" i="13"/>
  <c r="BV291" i="13" l="1"/>
  <c r="BY291" i="13"/>
  <c r="H402" i="12"/>
  <c r="I402" i="12" s="1"/>
  <c r="BA291" i="13"/>
  <c r="BD291" i="13" s="1"/>
  <c r="AK292" i="13"/>
  <c r="AT292" i="13" s="1"/>
  <c r="CC291" i="13"/>
  <c r="N403" i="12"/>
  <c r="O291" i="13"/>
  <c r="BR291" i="13"/>
  <c r="BS292" i="13" s="1"/>
  <c r="Q291" i="13"/>
  <c r="Z292" i="13" s="1"/>
  <c r="F502" i="7" s="1"/>
  <c r="K291" i="13"/>
  <c r="BU291" i="13" l="1"/>
  <c r="BX291" i="13"/>
  <c r="J403" i="12"/>
  <c r="AW292" i="13"/>
  <c r="AZ292" i="13" s="1"/>
  <c r="AJ292" i="13"/>
  <c r="AS292" i="13" s="1"/>
  <c r="CB291" i="13"/>
  <c r="BH292" i="13"/>
  <c r="BQ292" i="13"/>
  <c r="BN292" i="13"/>
  <c r="J292" i="13"/>
  <c r="N291" i="13"/>
  <c r="BC292" i="13" l="1"/>
  <c r="AV292" i="13"/>
  <c r="AY292" i="13" s="1"/>
  <c r="AI292" i="13"/>
  <c r="AR292" i="13" s="1"/>
  <c r="CA291" i="13"/>
  <c r="CD291" i="13" s="1"/>
  <c r="P503" i="7"/>
  <c r="H503" i="7"/>
  <c r="O503" i="7"/>
  <c r="Q503" i="7"/>
  <c r="G503" i="7"/>
  <c r="K503" i="7"/>
  <c r="N503" i="7"/>
  <c r="J503" i="7"/>
  <c r="R503" i="7"/>
  <c r="I503" i="7"/>
  <c r="S292" i="13"/>
  <c r="AB293" i="13" s="1"/>
  <c r="M292" i="13"/>
  <c r="I292" i="13"/>
  <c r="BM292" i="13"/>
  <c r="BP292" i="13"/>
  <c r="BW292" i="13" l="1"/>
  <c r="BZ292" i="13"/>
  <c r="BB292" i="13"/>
  <c r="AU292" i="13"/>
  <c r="AX292" i="13" s="1"/>
  <c r="CE291" i="13"/>
  <c r="P292" i="13"/>
  <c r="BO292" i="13"/>
  <c r="H292" i="13"/>
  <c r="BL292" i="13"/>
  <c r="L503" i="7"/>
  <c r="G403" i="12" s="1"/>
  <c r="L292" i="13"/>
  <c r="R292" i="13"/>
  <c r="AA293" i="13" s="1"/>
  <c r="S503" i="7"/>
  <c r="K403" i="12" s="1"/>
  <c r="L403" i="12" s="1"/>
  <c r="M403" i="12" s="1"/>
  <c r="BV292" i="13" l="1"/>
  <c r="BY292" i="13"/>
  <c r="H403" i="12"/>
  <c r="I403" i="12" s="1"/>
  <c r="BA292" i="13"/>
  <c r="BD292" i="13" s="1"/>
  <c r="AK293" i="13"/>
  <c r="AT293" i="13" s="1"/>
  <c r="CC292" i="13"/>
  <c r="N404" i="12"/>
  <c r="Q292" i="13"/>
  <c r="Z293" i="13" s="1"/>
  <c r="F503" i="7" s="1"/>
  <c r="K292" i="13"/>
  <c r="BR292" i="13"/>
  <c r="BS293" i="13" s="1"/>
  <c r="O292" i="13"/>
  <c r="BU292" i="13" l="1"/>
  <c r="BX292" i="13"/>
  <c r="J404" i="12"/>
  <c r="AW293" i="13"/>
  <c r="AZ293" i="13" s="1"/>
  <c r="AJ293" i="13"/>
  <c r="AS293" i="13" s="1"/>
  <c r="CB292" i="13"/>
  <c r="N292" i="13"/>
  <c r="BH293" i="13"/>
  <c r="BN293" i="13"/>
  <c r="BQ293" i="13"/>
  <c r="J293" i="13"/>
  <c r="BC293" i="13" l="1"/>
  <c r="AV293" i="13"/>
  <c r="AY293" i="13" s="1"/>
  <c r="AI293" i="13"/>
  <c r="AR293" i="13" s="1"/>
  <c r="CA292" i="13"/>
  <c r="CD292" i="13" s="1"/>
  <c r="S293" i="13"/>
  <c r="AB294" i="13" s="1"/>
  <c r="M293" i="13"/>
  <c r="BM293" i="13"/>
  <c r="BP293" i="13"/>
  <c r="I293" i="13"/>
  <c r="O504" i="7"/>
  <c r="G504" i="7"/>
  <c r="P504" i="7"/>
  <c r="H504" i="7"/>
  <c r="Q504" i="7"/>
  <c r="K504" i="7"/>
  <c r="J504" i="7"/>
  <c r="I504" i="7"/>
  <c r="N504" i="7"/>
  <c r="R504" i="7"/>
  <c r="BW293" i="13" l="1"/>
  <c r="BZ293" i="13"/>
  <c r="BB293" i="13"/>
  <c r="AU293" i="13"/>
  <c r="AX293" i="13" s="1"/>
  <c r="CE292" i="13"/>
  <c r="S504" i="7"/>
  <c r="K404" i="12" s="1"/>
  <c r="L404" i="12" s="1"/>
  <c r="M404" i="12" s="1"/>
  <c r="BO293" i="13"/>
  <c r="BL293" i="13"/>
  <c r="H293" i="13"/>
  <c r="L504" i="7"/>
  <c r="G404" i="12" s="1"/>
  <c r="L293" i="13"/>
  <c r="R293" i="13"/>
  <c r="AA294" i="13" s="1"/>
  <c r="P293" i="13"/>
  <c r="BV293" i="13" l="1"/>
  <c r="BY293" i="13"/>
  <c r="BA293" i="13"/>
  <c r="BD293" i="13" s="1"/>
  <c r="H404" i="12"/>
  <c r="I404" i="12" s="1"/>
  <c r="AK294" i="13"/>
  <c r="AT294" i="13" s="1"/>
  <c r="CC293" i="13"/>
  <c r="N405" i="12"/>
  <c r="BR293" i="13"/>
  <c r="BS294" i="13" s="1"/>
  <c r="Q293" i="13"/>
  <c r="Z294" i="13" s="1"/>
  <c r="F504" i="7" s="1"/>
  <c r="K293" i="13"/>
  <c r="O293" i="13"/>
  <c r="BU293" i="13" l="1"/>
  <c r="BX293" i="13"/>
  <c r="J405" i="12"/>
  <c r="AW294" i="13"/>
  <c r="AZ294" i="13" s="1"/>
  <c r="AJ294" i="13"/>
  <c r="AS294" i="13" s="1"/>
  <c r="CB293" i="13"/>
  <c r="BQ294" i="13"/>
  <c r="J294" i="13"/>
  <c r="BN294" i="13"/>
  <c r="BH294" i="13"/>
  <c r="N293" i="13"/>
  <c r="BC294" i="13" l="1"/>
  <c r="AV294" i="13"/>
  <c r="AY294" i="13" s="1"/>
  <c r="AI294" i="13"/>
  <c r="AR294" i="13" s="1"/>
  <c r="CA293" i="13"/>
  <c r="CD293" i="13" s="1"/>
  <c r="I294" i="13"/>
  <c r="BP294" i="13"/>
  <c r="BM294" i="13"/>
  <c r="S294" i="13"/>
  <c r="AB295" i="13" s="1"/>
  <c r="M294" i="13"/>
  <c r="K505" i="7"/>
  <c r="G505" i="7"/>
  <c r="R505" i="7"/>
  <c r="I505" i="7"/>
  <c r="P505" i="7"/>
  <c r="N505" i="7"/>
  <c r="J505" i="7"/>
  <c r="O505" i="7"/>
  <c r="H505" i="7"/>
  <c r="Q505" i="7"/>
  <c r="BW294" i="13" l="1"/>
  <c r="BZ294" i="13"/>
  <c r="BB294" i="13"/>
  <c r="AU294" i="13"/>
  <c r="AX294" i="13" s="1"/>
  <c r="CE293" i="13"/>
  <c r="S505" i="7"/>
  <c r="K405" i="12" s="1"/>
  <c r="L405" i="12" s="1"/>
  <c r="M405" i="12" s="1"/>
  <c r="L505" i="7"/>
  <c r="G405" i="12" s="1"/>
  <c r="P294" i="13"/>
  <c r="R294" i="13"/>
  <c r="AA295" i="13" s="1"/>
  <c r="L294" i="13"/>
  <c r="BO294" i="13"/>
  <c r="BL294" i="13"/>
  <c r="H294" i="13"/>
  <c r="BV294" i="13" l="1"/>
  <c r="BY294" i="13"/>
  <c r="BA294" i="13"/>
  <c r="BD294" i="13" s="1"/>
  <c r="H405" i="12"/>
  <c r="I405" i="12" s="1"/>
  <c r="AK295" i="13"/>
  <c r="AT295" i="13" s="1"/>
  <c r="CC294" i="13"/>
  <c r="N406" i="12"/>
  <c r="Q294" i="13"/>
  <c r="Z295" i="13" s="1"/>
  <c r="F505" i="7" s="1"/>
  <c r="K294" i="13"/>
  <c r="BR294" i="13"/>
  <c r="BS295" i="13" s="1"/>
  <c r="O294" i="13"/>
  <c r="BU294" i="13" l="1"/>
  <c r="BX294" i="13"/>
  <c r="J406" i="12"/>
  <c r="AW295" i="13"/>
  <c r="AZ295" i="13" s="1"/>
  <c r="AJ295" i="13"/>
  <c r="AS295" i="13" s="1"/>
  <c r="CB294" i="13"/>
  <c r="BH295" i="13"/>
  <c r="N294" i="13"/>
  <c r="BQ295" i="13"/>
  <c r="BN295" i="13"/>
  <c r="J295" i="13"/>
  <c r="BC295" i="13" l="1"/>
  <c r="AV295" i="13"/>
  <c r="AY295" i="13" s="1"/>
  <c r="AI295" i="13"/>
  <c r="AR295" i="13" s="1"/>
  <c r="CA294" i="13"/>
  <c r="CD294" i="13" s="1"/>
  <c r="I295" i="13"/>
  <c r="BP295" i="13"/>
  <c r="BM295" i="13"/>
  <c r="S295" i="13"/>
  <c r="AB296" i="13" s="1"/>
  <c r="M295" i="13"/>
  <c r="N506" i="7"/>
  <c r="O506" i="7"/>
  <c r="H506" i="7"/>
  <c r="R506" i="7"/>
  <c r="J506" i="7"/>
  <c r="G506" i="7"/>
  <c r="Q506" i="7"/>
  <c r="K506" i="7"/>
  <c r="I506" i="7"/>
  <c r="P506" i="7"/>
  <c r="BW295" i="13" l="1"/>
  <c r="BZ295" i="13"/>
  <c r="BB295" i="13"/>
  <c r="AU295" i="13"/>
  <c r="AX295" i="13" s="1"/>
  <c r="CE294" i="13"/>
  <c r="L506" i="7"/>
  <c r="G406" i="12" s="1"/>
  <c r="BL295" i="13"/>
  <c r="BO295" i="13"/>
  <c r="H295" i="13"/>
  <c r="S506" i="7"/>
  <c r="K406" i="12" s="1"/>
  <c r="L406" i="12" s="1"/>
  <c r="M406" i="12" s="1"/>
  <c r="R295" i="13"/>
  <c r="AA296" i="13" s="1"/>
  <c r="L295" i="13"/>
  <c r="P295" i="13"/>
  <c r="BV295" i="13" l="1"/>
  <c r="BY295" i="13"/>
  <c r="BA295" i="13"/>
  <c r="BD295" i="13" s="1"/>
  <c r="H406" i="12"/>
  <c r="I406" i="12" s="1"/>
  <c r="AK296" i="13"/>
  <c r="AT296" i="13" s="1"/>
  <c r="CC295" i="13"/>
  <c r="N407" i="12"/>
  <c r="O295" i="13"/>
  <c r="BR295" i="13"/>
  <c r="BS296" i="13" s="1"/>
  <c r="Q295" i="13"/>
  <c r="Z296" i="13" s="1"/>
  <c r="F506" i="7" s="1"/>
  <c r="K295" i="13"/>
  <c r="BU295" i="13" l="1"/>
  <c r="BX295" i="13"/>
  <c r="J407" i="12"/>
  <c r="AW296" i="13"/>
  <c r="AZ296" i="13" s="1"/>
  <c r="AJ296" i="13"/>
  <c r="AS296" i="13" s="1"/>
  <c r="CB295" i="13"/>
  <c r="J296" i="13"/>
  <c r="BN296" i="13"/>
  <c r="BQ296" i="13"/>
  <c r="BH296" i="13"/>
  <c r="N295" i="13"/>
  <c r="BC296" i="13" l="1"/>
  <c r="AV296" i="13"/>
  <c r="AY296" i="13" s="1"/>
  <c r="AI296" i="13"/>
  <c r="AR296" i="13" s="1"/>
  <c r="CA295" i="13"/>
  <c r="CD295" i="13" s="1"/>
  <c r="BM296" i="13"/>
  <c r="I296" i="13"/>
  <c r="BP296" i="13"/>
  <c r="S296" i="13"/>
  <c r="AB297" i="13" s="1"/>
  <c r="M296" i="13"/>
  <c r="P507" i="7"/>
  <c r="H507" i="7"/>
  <c r="J507" i="7"/>
  <c r="N507" i="7"/>
  <c r="O507" i="7"/>
  <c r="K507" i="7"/>
  <c r="Q507" i="7"/>
  <c r="I507" i="7"/>
  <c r="G507" i="7"/>
  <c r="R507" i="7"/>
  <c r="BW296" i="13" l="1"/>
  <c r="BZ296" i="13"/>
  <c r="BB296" i="13"/>
  <c r="AU296" i="13"/>
  <c r="AX296" i="13" s="1"/>
  <c r="CE295" i="13"/>
  <c r="L507" i="7"/>
  <c r="G407" i="12" s="1"/>
  <c r="BO296" i="13"/>
  <c r="H296" i="13"/>
  <c r="BL296" i="13"/>
  <c r="S507" i="7"/>
  <c r="K407" i="12" s="1"/>
  <c r="L407" i="12" s="1"/>
  <c r="M407" i="12" s="1"/>
  <c r="P296" i="13"/>
  <c r="R296" i="13"/>
  <c r="AA297" i="13" s="1"/>
  <c r="L296" i="13"/>
  <c r="BV296" i="13" l="1"/>
  <c r="BY296" i="13"/>
  <c r="BA296" i="13"/>
  <c r="BD296" i="13" s="1"/>
  <c r="H407" i="12"/>
  <c r="I407" i="12" s="1"/>
  <c r="AK297" i="13"/>
  <c r="AT297" i="13" s="1"/>
  <c r="CC296" i="13"/>
  <c r="O296" i="13"/>
  <c r="N408" i="12"/>
  <c r="K296" i="13"/>
  <c r="BR296" i="13"/>
  <c r="BS297" i="13" s="1"/>
  <c r="Q296" i="13"/>
  <c r="Z297" i="13" s="1"/>
  <c r="F507" i="7" s="1"/>
  <c r="BU296" i="13" l="1"/>
  <c r="BX296" i="13"/>
  <c r="J408" i="12"/>
  <c r="AW297" i="13"/>
  <c r="AZ297" i="13" s="1"/>
  <c r="AJ297" i="13"/>
  <c r="AS297" i="13" s="1"/>
  <c r="CB296" i="13"/>
  <c r="N296" i="13"/>
  <c r="BH297" i="13"/>
  <c r="BN297" i="13"/>
  <c r="BQ297" i="13"/>
  <c r="J297" i="13"/>
  <c r="BC297" i="13" l="1"/>
  <c r="AV297" i="13"/>
  <c r="AY297" i="13" s="1"/>
  <c r="AI297" i="13"/>
  <c r="AR297" i="13" s="1"/>
  <c r="CA296" i="13"/>
  <c r="CD296" i="13" s="1"/>
  <c r="S297" i="13"/>
  <c r="AB298" i="13" s="1"/>
  <c r="M297" i="13"/>
  <c r="G508" i="7"/>
  <c r="H508" i="7"/>
  <c r="O508" i="7"/>
  <c r="P508" i="7"/>
  <c r="R508" i="7"/>
  <c r="I508" i="7"/>
  <c r="Q508" i="7"/>
  <c r="N508" i="7"/>
  <c r="J508" i="7"/>
  <c r="K508" i="7"/>
  <c r="BP297" i="13"/>
  <c r="I297" i="13"/>
  <c r="BM297" i="13"/>
  <c r="BW297" i="13" l="1"/>
  <c r="BZ297" i="13"/>
  <c r="BB297" i="13"/>
  <c r="AU297" i="13"/>
  <c r="AX297" i="13" s="1"/>
  <c r="CE296" i="13"/>
  <c r="P297" i="13"/>
  <c r="S508" i="7"/>
  <c r="K408" i="12" s="1"/>
  <c r="L408" i="12" s="1"/>
  <c r="M408" i="12" s="1"/>
  <c r="L508" i="7"/>
  <c r="G408" i="12" s="1"/>
  <c r="BO297" i="13"/>
  <c r="H297" i="13"/>
  <c r="BL297" i="13"/>
  <c r="R297" i="13"/>
  <c r="AA298" i="13" s="1"/>
  <c r="L297" i="13"/>
  <c r="BV297" i="13" l="1"/>
  <c r="BY297" i="13"/>
  <c r="BA297" i="13"/>
  <c r="BD297" i="13" s="1"/>
  <c r="H408" i="12"/>
  <c r="I408" i="12" s="1"/>
  <c r="AK298" i="13"/>
  <c r="AT298" i="13" s="1"/>
  <c r="CC297" i="13"/>
  <c r="N409" i="12"/>
  <c r="O297" i="13"/>
  <c r="K297" i="13"/>
  <c r="BR297" i="13"/>
  <c r="BS298" i="13" s="1"/>
  <c r="Q297" i="13"/>
  <c r="Z298" i="13" s="1"/>
  <c r="F508" i="7" s="1"/>
  <c r="BU297" i="13" l="1"/>
  <c r="BX297" i="13"/>
  <c r="J409" i="12"/>
  <c r="AW298" i="13"/>
  <c r="AZ298" i="13" s="1"/>
  <c r="AJ298" i="13"/>
  <c r="AS298" i="13" s="1"/>
  <c r="CB297" i="13"/>
  <c r="BH298" i="13"/>
  <c r="N297" i="13"/>
  <c r="BQ298" i="13"/>
  <c r="J298" i="13"/>
  <c r="BN298" i="13"/>
  <c r="BC298" i="13" l="1"/>
  <c r="AV298" i="13"/>
  <c r="AY298" i="13" s="1"/>
  <c r="AI298" i="13"/>
  <c r="AR298" i="13" s="1"/>
  <c r="CA297" i="13"/>
  <c r="CD297" i="13" s="1"/>
  <c r="CE297" i="13" s="1"/>
  <c r="M298" i="13"/>
  <c r="S298" i="13"/>
  <c r="AB299" i="13" s="1"/>
  <c r="O509" i="7"/>
  <c r="K509" i="7"/>
  <c r="R509" i="7"/>
  <c r="Q509" i="7"/>
  <c r="H509" i="7"/>
  <c r="N509" i="7"/>
  <c r="J509" i="7"/>
  <c r="I509" i="7"/>
  <c r="G509" i="7"/>
  <c r="P509" i="7"/>
  <c r="BP298" i="13"/>
  <c r="I298" i="13"/>
  <c r="BM298" i="13"/>
  <c r="BW298" i="13" l="1"/>
  <c r="BZ298" i="13"/>
  <c r="BB298" i="13"/>
  <c r="AU298" i="13"/>
  <c r="AX298" i="13" s="1"/>
  <c r="R298" i="13"/>
  <c r="AA299" i="13" s="1"/>
  <c r="L298" i="13"/>
  <c r="S509" i="7"/>
  <c r="K409" i="12" s="1"/>
  <c r="L409" i="12" s="1"/>
  <c r="M409" i="12" s="1"/>
  <c r="BL298" i="13"/>
  <c r="H298" i="13"/>
  <c r="BO298" i="13"/>
  <c r="P298" i="13"/>
  <c r="L509" i="7"/>
  <c r="G409" i="12" s="1"/>
  <c r="BV298" i="13" l="1"/>
  <c r="BY298" i="13"/>
  <c r="BA298" i="13"/>
  <c r="BD298" i="13" s="1"/>
  <c r="H409" i="12"/>
  <c r="I409" i="12" s="1"/>
  <c r="AK299" i="13"/>
  <c r="AT299" i="13" s="1"/>
  <c r="CC298" i="13"/>
  <c r="O298" i="13"/>
  <c r="BR298" i="13"/>
  <c r="BS299" i="13" s="1"/>
  <c r="K298" i="13"/>
  <c r="Q298" i="13"/>
  <c r="Z299" i="13" s="1"/>
  <c r="F509" i="7" s="1"/>
  <c r="N410" i="12"/>
  <c r="BU298" i="13" l="1"/>
  <c r="BX298" i="13"/>
  <c r="J410" i="12"/>
  <c r="AW299" i="13"/>
  <c r="AZ299" i="13" s="1"/>
  <c r="AJ299" i="13"/>
  <c r="AS299" i="13" s="1"/>
  <c r="CB298" i="13"/>
  <c r="N298" i="13"/>
  <c r="BQ299" i="13"/>
  <c r="J299" i="13"/>
  <c r="BN299" i="13"/>
  <c r="BH299" i="13"/>
  <c r="BC299" i="13" l="1"/>
  <c r="AV299" i="13"/>
  <c r="AY299" i="13" s="1"/>
  <c r="AI299" i="13"/>
  <c r="AR299" i="13" s="1"/>
  <c r="CA298" i="13"/>
  <c r="CD298" i="13" s="1"/>
  <c r="BM299" i="13"/>
  <c r="I299" i="13"/>
  <c r="BP299" i="13"/>
  <c r="N510" i="7"/>
  <c r="H510" i="7"/>
  <c r="O510" i="7"/>
  <c r="R510" i="7"/>
  <c r="Q510" i="7"/>
  <c r="J510" i="7"/>
  <c r="I510" i="7"/>
  <c r="K510" i="7"/>
  <c r="G510" i="7"/>
  <c r="P510" i="7"/>
  <c r="M299" i="13"/>
  <c r="S299" i="13"/>
  <c r="AB300" i="13" s="1"/>
  <c r="BW299" i="13" l="1"/>
  <c r="BZ299" i="13"/>
  <c r="BB299" i="13"/>
  <c r="AU299" i="13"/>
  <c r="AX299" i="13" s="1"/>
  <c r="CE298" i="13"/>
  <c r="L510" i="7"/>
  <c r="G410" i="12" s="1"/>
  <c r="S510" i="7"/>
  <c r="K410" i="12" s="1"/>
  <c r="L410" i="12" s="1"/>
  <c r="M410" i="12" s="1"/>
  <c r="H299" i="13"/>
  <c r="BO299" i="13"/>
  <c r="BL299" i="13"/>
  <c r="P299" i="13"/>
  <c r="L299" i="13"/>
  <c r="R299" i="13"/>
  <c r="AA300" i="13" s="1"/>
  <c r="BV299" i="13" l="1"/>
  <c r="BY299" i="13"/>
  <c r="BA299" i="13"/>
  <c r="BD299" i="13" s="1"/>
  <c r="H410" i="12"/>
  <c r="I410" i="12" s="1"/>
  <c r="AK300" i="13"/>
  <c r="AT300" i="13" s="1"/>
  <c r="CC299" i="13"/>
  <c r="K299" i="13"/>
  <c r="Q299" i="13"/>
  <c r="Z300" i="13" s="1"/>
  <c r="F510" i="7" s="1"/>
  <c r="BR299" i="13"/>
  <c r="BS300" i="13" s="1"/>
  <c r="O299" i="13"/>
  <c r="N411" i="12"/>
  <c r="BU299" i="13" l="1"/>
  <c r="BX299" i="13"/>
  <c r="J411" i="12"/>
  <c r="AW300" i="13"/>
  <c r="AZ300" i="13" s="1"/>
  <c r="AJ300" i="13"/>
  <c r="AS300" i="13" s="1"/>
  <c r="CB299" i="13"/>
  <c r="BH300" i="13"/>
  <c r="J300" i="13"/>
  <c r="BQ300" i="13"/>
  <c r="BN300" i="13"/>
  <c r="N299" i="13"/>
  <c r="BC300" i="13" l="1"/>
  <c r="AV300" i="13"/>
  <c r="AY300" i="13" s="1"/>
  <c r="AI300" i="13"/>
  <c r="AR300" i="13" s="1"/>
  <c r="CA299" i="13"/>
  <c r="CD299" i="13" s="1"/>
  <c r="M300" i="13"/>
  <c r="S300" i="13"/>
  <c r="AB301" i="13" s="1"/>
  <c r="BP300" i="13"/>
  <c r="I300" i="13"/>
  <c r="BM300" i="13"/>
  <c r="G511" i="7"/>
  <c r="R511" i="7"/>
  <c r="I511" i="7"/>
  <c r="H511" i="7"/>
  <c r="P511" i="7"/>
  <c r="K511" i="7"/>
  <c r="N511" i="7"/>
  <c r="J511" i="7"/>
  <c r="Q511" i="7"/>
  <c r="O511" i="7"/>
  <c r="BW300" i="13" l="1"/>
  <c r="BZ300" i="13"/>
  <c r="BB300" i="13"/>
  <c r="AU300" i="13"/>
  <c r="AX300" i="13" s="1"/>
  <c r="CE299" i="13"/>
  <c r="L511" i="7"/>
  <c r="G411" i="12" s="1"/>
  <c r="P300" i="13"/>
  <c r="S511" i="7"/>
  <c r="K411" i="12" s="1"/>
  <c r="L411" i="12" s="1"/>
  <c r="M411" i="12" s="1"/>
  <c r="BO300" i="13"/>
  <c r="BL300" i="13"/>
  <c r="H300" i="13"/>
  <c r="R300" i="13"/>
  <c r="AA301" i="13" s="1"/>
  <c r="L300" i="13"/>
  <c r="BV300" i="13" l="1"/>
  <c r="BY300" i="13"/>
  <c r="BA300" i="13"/>
  <c r="BD300" i="13" s="1"/>
  <c r="H411" i="12"/>
  <c r="I411" i="12" s="1"/>
  <c r="AK301" i="13"/>
  <c r="AT301" i="13" s="1"/>
  <c r="CC300" i="13"/>
  <c r="N412" i="12"/>
  <c r="O300" i="13"/>
  <c r="K300" i="13"/>
  <c r="Q300" i="13"/>
  <c r="Z301" i="13" s="1"/>
  <c r="F511" i="7" s="1"/>
  <c r="BR300" i="13"/>
  <c r="BS301" i="13" s="1"/>
  <c r="BU300" i="13" l="1"/>
  <c r="BX300" i="13"/>
  <c r="J412" i="12"/>
  <c r="AW301" i="13"/>
  <c r="AZ301" i="13" s="1"/>
  <c r="AJ301" i="13"/>
  <c r="AS301" i="13" s="1"/>
  <c r="CB300" i="13"/>
  <c r="BH301" i="13"/>
  <c r="N300" i="13"/>
  <c r="J301" i="13"/>
  <c r="BQ301" i="13"/>
  <c r="BN301" i="13"/>
  <c r="BC301" i="13" l="1"/>
  <c r="AV301" i="13"/>
  <c r="AY301" i="13" s="1"/>
  <c r="AI301" i="13"/>
  <c r="AR301" i="13" s="1"/>
  <c r="CA300" i="13"/>
  <c r="CD300" i="13" s="1"/>
  <c r="P512" i="7"/>
  <c r="N512" i="7"/>
  <c r="R512" i="7"/>
  <c r="O512" i="7"/>
  <c r="Q512" i="7"/>
  <c r="G512" i="7"/>
  <c r="H512" i="7"/>
  <c r="I512" i="7"/>
  <c r="J512" i="7"/>
  <c r="K512" i="7"/>
  <c r="BP301" i="13"/>
  <c r="BM301" i="13"/>
  <c r="I301" i="13"/>
  <c r="S301" i="13"/>
  <c r="AB302" i="13" s="1"/>
  <c r="M301" i="13"/>
  <c r="BW301" i="13" l="1"/>
  <c r="BZ301" i="13"/>
  <c r="BB301" i="13"/>
  <c r="CE300" i="13"/>
  <c r="P301" i="13"/>
  <c r="L512" i="7"/>
  <c r="G412" i="12" s="1"/>
  <c r="S512" i="7"/>
  <c r="K412" i="12" s="1"/>
  <c r="L412" i="12" s="1"/>
  <c r="M412" i="12" s="1"/>
  <c r="L301" i="13"/>
  <c r="R301" i="13"/>
  <c r="AA302" i="13" s="1"/>
  <c r="BV301" i="13" l="1"/>
  <c r="BY301" i="13"/>
  <c r="H412" i="12"/>
  <c r="I412" i="12" s="1"/>
  <c r="AU301" i="13"/>
  <c r="AX301" i="13" s="1"/>
  <c r="BL301" i="13"/>
  <c r="H301" i="13"/>
  <c r="Q301" i="13" s="1"/>
  <c r="Z302" i="13" s="1"/>
  <c r="F512" i="7" s="1"/>
  <c r="BO301" i="13"/>
  <c r="AK302" i="13"/>
  <c r="AT302" i="13" s="1"/>
  <c r="CC301" i="13"/>
  <c r="O301" i="13"/>
  <c r="N413" i="12"/>
  <c r="BA301" i="13" l="1"/>
  <c r="BD301" i="13" s="1"/>
  <c r="J413" i="12"/>
  <c r="K301" i="13"/>
  <c r="BX301" i="13" s="1"/>
  <c r="AW302" i="13"/>
  <c r="AZ302" i="13" s="1"/>
  <c r="BR301" i="13"/>
  <c r="BS302" i="13" s="1"/>
  <c r="AJ302" i="13"/>
  <c r="AS302" i="13" s="1"/>
  <c r="CB301" i="13"/>
  <c r="BN302" i="13"/>
  <c r="J302" i="13"/>
  <c r="BQ302" i="13"/>
  <c r="BH302" i="13"/>
  <c r="BU301" i="13" l="1"/>
  <c r="CA301" i="13" s="1"/>
  <c r="CD301" i="13" s="1"/>
  <c r="BC302" i="13"/>
  <c r="N301" i="13"/>
  <c r="AV302" i="13"/>
  <c r="AY302" i="13" s="1"/>
  <c r="AI302" i="13"/>
  <c r="M302" i="13"/>
  <c r="S302" i="13"/>
  <c r="AB303" i="13" s="1"/>
  <c r="R513" i="7"/>
  <c r="H513" i="7"/>
  <c r="N513" i="7"/>
  <c r="K513" i="7"/>
  <c r="I513" i="7"/>
  <c r="G513" i="7"/>
  <c r="Q513" i="7"/>
  <c r="P513" i="7"/>
  <c r="J513" i="7"/>
  <c r="O513" i="7"/>
  <c r="BP302" i="13"/>
  <c r="I302" i="13"/>
  <c r="BM302" i="13"/>
  <c r="AR302" i="13" l="1"/>
  <c r="H302" i="13" s="1"/>
  <c r="BW302" i="13"/>
  <c r="BZ302" i="13"/>
  <c r="BB302" i="13"/>
  <c r="CE301" i="13"/>
  <c r="L302" i="13"/>
  <c r="R302" i="13"/>
  <c r="AA303" i="13" s="1"/>
  <c r="S513" i="7"/>
  <c r="K413" i="12" s="1"/>
  <c r="L413" i="12" s="1"/>
  <c r="M413" i="12" s="1"/>
  <c r="P302" i="13"/>
  <c r="L513" i="7"/>
  <c r="G413" i="12" s="1"/>
  <c r="BV302" i="13" l="1"/>
  <c r="BY302" i="13"/>
  <c r="H413" i="12"/>
  <c r="I413" i="12" s="1"/>
  <c r="AU302" i="13"/>
  <c r="AX302" i="13" s="1"/>
  <c r="BL302" i="13"/>
  <c r="BO302" i="13"/>
  <c r="AK303" i="13"/>
  <c r="AT303" i="13" s="1"/>
  <c r="CC302" i="13"/>
  <c r="N414" i="12"/>
  <c r="O302" i="13"/>
  <c r="BR302" i="13"/>
  <c r="BS303" i="13" s="1"/>
  <c r="K302" i="13"/>
  <c r="Q302" i="13"/>
  <c r="Z303" i="13" s="1"/>
  <c r="F513" i="7" s="1"/>
  <c r="BU302" i="13" l="1"/>
  <c r="BX302" i="13"/>
  <c r="J414" i="12"/>
  <c r="BA302" i="13"/>
  <c r="BD302" i="13" s="1"/>
  <c r="AW303" i="13"/>
  <c r="AZ303" i="13" s="1"/>
  <c r="AJ303" i="13"/>
  <c r="AS303" i="13" s="1"/>
  <c r="CB302" i="13"/>
  <c r="N302" i="13"/>
  <c r="BQ303" i="13"/>
  <c r="J303" i="13"/>
  <c r="BN303" i="13"/>
  <c r="BH303" i="13"/>
  <c r="BC303" i="13" l="1"/>
  <c r="AV303" i="13"/>
  <c r="AY303" i="13" s="1"/>
  <c r="AI303" i="13"/>
  <c r="AR303" i="13" s="1"/>
  <c r="CA302" i="13"/>
  <c r="CD302" i="13" s="1"/>
  <c r="BM303" i="13"/>
  <c r="BP303" i="13"/>
  <c r="I303" i="13"/>
  <c r="M303" i="13"/>
  <c r="S303" i="13"/>
  <c r="AB304" i="13" s="1"/>
  <c r="J514" i="7"/>
  <c r="N514" i="7"/>
  <c r="Q514" i="7"/>
  <c r="P514" i="7"/>
  <c r="R514" i="7"/>
  <c r="H514" i="7"/>
  <c r="O514" i="7"/>
  <c r="K514" i="7"/>
  <c r="G514" i="7"/>
  <c r="I514" i="7"/>
  <c r="BW303" i="13" l="1"/>
  <c r="BZ303" i="13"/>
  <c r="BB303" i="13"/>
  <c r="AU303" i="13"/>
  <c r="AX303" i="13" s="1"/>
  <c r="CE302" i="13"/>
  <c r="L514" i="7"/>
  <c r="G414" i="12" s="1"/>
  <c r="P303" i="13"/>
  <c r="S514" i="7"/>
  <c r="K414" i="12" s="1"/>
  <c r="L414" i="12" s="1"/>
  <c r="M414" i="12" s="1"/>
  <c r="BO303" i="13"/>
  <c r="H303" i="13"/>
  <c r="BL303" i="13"/>
  <c r="L303" i="13"/>
  <c r="R303" i="13"/>
  <c r="AA304" i="13" s="1"/>
  <c r="BV303" i="13" l="1"/>
  <c r="BY303" i="13"/>
  <c r="BA303" i="13"/>
  <c r="BD303" i="13" s="1"/>
  <c r="H414" i="12"/>
  <c r="I414" i="12" s="1"/>
  <c r="J415" i="12" s="1"/>
  <c r="AK304" i="13"/>
  <c r="AT304" i="13" s="1"/>
  <c r="CC303" i="13"/>
  <c r="N415" i="12"/>
  <c r="K303" i="13"/>
  <c r="Q303" i="13"/>
  <c r="Z304" i="13" s="1"/>
  <c r="F514" i="7" s="1"/>
  <c r="BR303" i="13"/>
  <c r="BS304" i="13" s="1"/>
  <c r="O303" i="13"/>
  <c r="BU303" i="13" l="1"/>
  <c r="BX303" i="13"/>
  <c r="AW304" i="13"/>
  <c r="AZ304" i="13" s="1"/>
  <c r="AJ304" i="13"/>
  <c r="AS304" i="13" s="1"/>
  <c r="CB303" i="13"/>
  <c r="N303" i="13"/>
  <c r="BH304" i="13"/>
  <c r="BQ304" i="13"/>
  <c r="J304" i="13"/>
  <c r="BN304" i="13"/>
  <c r="BC304" i="13" l="1"/>
  <c r="AV304" i="13"/>
  <c r="AY304" i="13" s="1"/>
  <c r="AI304" i="13"/>
  <c r="AR304" i="13" s="1"/>
  <c r="CA303" i="13"/>
  <c r="CD303" i="13" s="1"/>
  <c r="R515" i="7"/>
  <c r="H515" i="7"/>
  <c r="J515" i="7"/>
  <c r="I515" i="7"/>
  <c r="K515" i="7"/>
  <c r="Q515" i="7"/>
  <c r="P515" i="7"/>
  <c r="O515" i="7"/>
  <c r="N515" i="7"/>
  <c r="G515" i="7"/>
  <c r="S304" i="13"/>
  <c r="AB305" i="13" s="1"/>
  <c r="M304" i="13"/>
  <c r="BP304" i="13"/>
  <c r="BM304" i="13"/>
  <c r="I304" i="13"/>
  <c r="BW304" i="13" l="1"/>
  <c r="BZ304" i="13"/>
  <c r="BB304" i="13"/>
  <c r="AU304" i="13"/>
  <c r="AX304" i="13" s="1"/>
  <c r="CE303" i="13"/>
  <c r="L515" i="7"/>
  <c r="G415" i="12" s="1"/>
  <c r="P304" i="13"/>
  <c r="BL304" i="13"/>
  <c r="BO304" i="13"/>
  <c r="H304" i="13"/>
  <c r="R304" i="13"/>
  <c r="AA305" i="13" s="1"/>
  <c r="L304" i="13"/>
  <c r="S515" i="7"/>
  <c r="K415" i="12" s="1"/>
  <c r="L415" i="12" s="1"/>
  <c r="M415" i="12" s="1"/>
  <c r="BV304" i="13" l="1"/>
  <c r="BY304" i="13"/>
  <c r="BA304" i="13"/>
  <c r="BD304" i="13" s="1"/>
  <c r="H415" i="12"/>
  <c r="I415" i="12" s="1"/>
  <c r="AK305" i="13"/>
  <c r="AT305" i="13" s="1"/>
  <c r="CC304" i="13"/>
  <c r="O304" i="13"/>
  <c r="N416" i="12"/>
  <c r="K304" i="13"/>
  <c r="BR304" i="13"/>
  <c r="BS305" i="13" s="1"/>
  <c r="Q304" i="13"/>
  <c r="Z305" i="13" s="1"/>
  <c r="F515" i="7" s="1"/>
  <c r="BU304" i="13" l="1"/>
  <c r="BX304" i="13"/>
  <c r="J416" i="12"/>
  <c r="AW305" i="13"/>
  <c r="AZ305" i="13" s="1"/>
  <c r="AJ305" i="13"/>
  <c r="AS305" i="13" s="1"/>
  <c r="CB304" i="13"/>
  <c r="BQ305" i="13"/>
  <c r="BN305" i="13"/>
  <c r="J305" i="13"/>
  <c r="N304" i="13"/>
  <c r="BH305" i="13"/>
  <c r="BC305" i="13" l="1"/>
  <c r="AV305" i="13"/>
  <c r="AY305" i="13" s="1"/>
  <c r="AI305" i="13"/>
  <c r="AR305" i="13" s="1"/>
  <c r="CA304" i="13"/>
  <c r="CD304" i="13" s="1"/>
  <c r="I305" i="13"/>
  <c r="BP305" i="13"/>
  <c r="BM305" i="13"/>
  <c r="P516" i="7"/>
  <c r="R516" i="7"/>
  <c r="J516" i="7"/>
  <c r="H516" i="7"/>
  <c r="I516" i="7"/>
  <c r="K516" i="7"/>
  <c r="G516" i="7"/>
  <c r="Q516" i="7"/>
  <c r="O516" i="7"/>
  <c r="N516" i="7"/>
  <c r="M305" i="13"/>
  <c r="S305" i="13"/>
  <c r="AB306" i="13" s="1"/>
  <c r="BW305" i="13" l="1"/>
  <c r="BZ305" i="13"/>
  <c r="BB305" i="13"/>
  <c r="AU305" i="13"/>
  <c r="AX305" i="13" s="1"/>
  <c r="CE304" i="13"/>
  <c r="S516" i="7"/>
  <c r="K416" i="12" s="1"/>
  <c r="L416" i="12" s="1"/>
  <c r="M416" i="12" s="1"/>
  <c r="P305" i="13"/>
  <c r="H305" i="13"/>
  <c r="BO305" i="13"/>
  <c r="BL305" i="13"/>
  <c r="R305" i="13"/>
  <c r="AA306" i="13" s="1"/>
  <c r="L305" i="13"/>
  <c r="L516" i="7"/>
  <c r="G416" i="12" s="1"/>
  <c r="BV305" i="13" l="1"/>
  <c r="BY305" i="13"/>
  <c r="BA305" i="13"/>
  <c r="BD305" i="13" s="1"/>
  <c r="H416" i="12"/>
  <c r="I416" i="12" s="1"/>
  <c r="AK306" i="13"/>
  <c r="AT306" i="13" s="1"/>
  <c r="CC305" i="13"/>
  <c r="Q305" i="13"/>
  <c r="Z306" i="13" s="1"/>
  <c r="F516" i="7" s="1"/>
  <c r="BR305" i="13"/>
  <c r="BS306" i="13" s="1"/>
  <c r="K305" i="13"/>
  <c r="O305" i="13"/>
  <c r="N417" i="12"/>
  <c r="BU305" i="13" l="1"/>
  <c r="BX305" i="13"/>
  <c r="J417" i="12"/>
  <c r="AW306" i="13"/>
  <c r="AZ306" i="13" s="1"/>
  <c r="AJ306" i="13"/>
  <c r="AS306" i="13" s="1"/>
  <c r="CB305" i="13"/>
  <c r="BH306" i="13"/>
  <c r="BQ306" i="13"/>
  <c r="BN306" i="13"/>
  <c r="J306" i="13"/>
  <c r="N305" i="13"/>
  <c r="BC306" i="13" l="1"/>
  <c r="AV306" i="13"/>
  <c r="AY306" i="13" s="1"/>
  <c r="AI306" i="13"/>
  <c r="AR306" i="13" s="1"/>
  <c r="CA305" i="13"/>
  <c r="CD305" i="13" s="1"/>
  <c r="J517" i="7"/>
  <c r="O517" i="7"/>
  <c r="P517" i="7"/>
  <c r="H517" i="7"/>
  <c r="G517" i="7"/>
  <c r="K517" i="7"/>
  <c r="N517" i="7"/>
  <c r="Q517" i="7"/>
  <c r="R517" i="7"/>
  <c r="I517" i="7"/>
  <c r="S306" i="13"/>
  <c r="AB307" i="13" s="1"/>
  <c r="M306" i="13"/>
  <c r="I306" i="13"/>
  <c r="BM306" i="13"/>
  <c r="BP306" i="13"/>
  <c r="BW306" i="13" l="1"/>
  <c r="BZ306" i="13"/>
  <c r="BB306" i="13"/>
  <c r="AU306" i="13"/>
  <c r="AX306" i="13" s="1"/>
  <c r="CE305" i="13"/>
  <c r="S517" i="7"/>
  <c r="K417" i="12" s="1"/>
  <c r="L417" i="12" s="1"/>
  <c r="M417" i="12" s="1"/>
  <c r="BO306" i="13"/>
  <c r="H306" i="13"/>
  <c r="BL306" i="13"/>
  <c r="P306" i="13"/>
  <c r="L306" i="13"/>
  <c r="R306" i="13"/>
  <c r="AA307" i="13" s="1"/>
  <c r="L517" i="7"/>
  <c r="G417" i="12" s="1"/>
  <c r="BV306" i="13" l="1"/>
  <c r="BY306" i="13"/>
  <c r="BA306" i="13"/>
  <c r="BD306" i="13" s="1"/>
  <c r="H417" i="12"/>
  <c r="I417" i="12" s="1"/>
  <c r="AK307" i="13"/>
  <c r="AT307" i="13" s="1"/>
  <c r="CC306" i="13"/>
  <c r="K306" i="13"/>
  <c r="BR306" i="13"/>
  <c r="BS307" i="13" s="1"/>
  <c r="Q306" i="13"/>
  <c r="Z307" i="13" s="1"/>
  <c r="F517" i="7" s="1"/>
  <c r="N418" i="12"/>
  <c r="O306" i="13"/>
  <c r="BU306" i="13" l="1"/>
  <c r="BX306" i="13"/>
  <c r="J418" i="12"/>
  <c r="AW307" i="13"/>
  <c r="AZ307" i="13" s="1"/>
  <c r="AJ307" i="13"/>
  <c r="AS307" i="13" s="1"/>
  <c r="CB306" i="13"/>
  <c r="BH307" i="13"/>
  <c r="BN307" i="13"/>
  <c r="J307" i="13"/>
  <c r="BQ307" i="13"/>
  <c r="N306" i="13"/>
  <c r="BC307" i="13" l="1"/>
  <c r="AV307" i="13"/>
  <c r="AY307" i="13" s="1"/>
  <c r="AI307" i="13"/>
  <c r="AR307" i="13" s="1"/>
  <c r="CA306" i="13"/>
  <c r="CD306" i="13" s="1"/>
  <c r="CE306" i="13" s="1"/>
  <c r="P518" i="7"/>
  <c r="N518" i="7"/>
  <c r="I518" i="7"/>
  <c r="K518" i="7"/>
  <c r="J518" i="7"/>
  <c r="G518" i="7"/>
  <c r="R518" i="7"/>
  <c r="H518" i="7"/>
  <c r="O518" i="7"/>
  <c r="Q518" i="7"/>
  <c r="BM307" i="13"/>
  <c r="BP307" i="13"/>
  <c r="I307" i="13"/>
  <c r="S307" i="13"/>
  <c r="AB308" i="13" s="1"/>
  <c r="M307" i="13"/>
  <c r="BW307" i="13" l="1"/>
  <c r="BZ307" i="13"/>
  <c r="BB307" i="13"/>
  <c r="AU307" i="13"/>
  <c r="AX307" i="13" s="1"/>
  <c r="L518" i="7"/>
  <c r="G418" i="12" s="1"/>
  <c r="P307" i="13"/>
  <c r="BO307" i="13"/>
  <c r="H307" i="13"/>
  <c r="BL307" i="13"/>
  <c r="S518" i="7"/>
  <c r="K418" i="12" s="1"/>
  <c r="L418" i="12" s="1"/>
  <c r="M418" i="12" s="1"/>
  <c r="L307" i="13"/>
  <c r="R307" i="13"/>
  <c r="AA308" i="13" s="1"/>
  <c r="BV307" i="13" l="1"/>
  <c r="BY307" i="13"/>
  <c r="BA307" i="13"/>
  <c r="BD307" i="13" s="1"/>
  <c r="H418" i="12"/>
  <c r="I418" i="12" s="1"/>
  <c r="AK308" i="13"/>
  <c r="AT308" i="13" s="1"/>
  <c r="CC307" i="13"/>
  <c r="O307" i="13"/>
  <c r="Q307" i="13"/>
  <c r="Z308" i="13" s="1"/>
  <c r="F518" i="7" s="1"/>
  <c r="K307" i="13"/>
  <c r="BR307" i="13"/>
  <c r="BS308" i="13" s="1"/>
  <c r="N419" i="12"/>
  <c r="BU307" i="13" l="1"/>
  <c r="BX307" i="13"/>
  <c r="J419" i="12"/>
  <c r="AW308" i="13"/>
  <c r="AZ308" i="13" s="1"/>
  <c r="AJ308" i="13"/>
  <c r="AS308" i="13" s="1"/>
  <c r="CB307" i="13"/>
  <c r="N307" i="13"/>
  <c r="BN308" i="13"/>
  <c r="BQ308" i="13"/>
  <c r="J308" i="13"/>
  <c r="BH308" i="13"/>
  <c r="BC308" i="13" l="1"/>
  <c r="AV308" i="13"/>
  <c r="AY308" i="13" s="1"/>
  <c r="AI308" i="13"/>
  <c r="AR308" i="13" s="1"/>
  <c r="CA307" i="13"/>
  <c r="CD307" i="13" s="1"/>
  <c r="CE307" i="13" s="1"/>
  <c r="S308" i="13"/>
  <c r="AB309" i="13" s="1"/>
  <c r="M308" i="13"/>
  <c r="I308" i="13"/>
  <c r="BM308" i="13"/>
  <c r="BP308" i="13"/>
  <c r="I519" i="7"/>
  <c r="Q519" i="7"/>
  <c r="J519" i="7"/>
  <c r="N519" i="7"/>
  <c r="P519" i="7"/>
  <c r="O519" i="7"/>
  <c r="G519" i="7"/>
  <c r="K519" i="7"/>
  <c r="R519" i="7"/>
  <c r="H519" i="7"/>
  <c r="BW308" i="13" l="1"/>
  <c r="BZ308" i="13"/>
  <c r="BB308" i="13"/>
  <c r="AU308" i="13"/>
  <c r="AX308" i="13" s="1"/>
  <c r="L519" i="7"/>
  <c r="G419" i="12" s="1"/>
  <c r="P308" i="13"/>
  <c r="S519" i="7"/>
  <c r="K419" i="12" s="1"/>
  <c r="L419" i="12" s="1"/>
  <c r="M419" i="12" s="1"/>
  <c r="L308" i="13"/>
  <c r="R308" i="13"/>
  <c r="AA309" i="13" s="1"/>
  <c r="BO308" i="13"/>
  <c r="H308" i="13"/>
  <c r="BL308" i="13"/>
  <c r="BV308" i="13" l="1"/>
  <c r="BY308" i="13"/>
  <c r="BA308" i="13"/>
  <c r="BD308" i="13" s="1"/>
  <c r="H419" i="12"/>
  <c r="I419" i="12" s="1"/>
  <c r="AK309" i="13"/>
  <c r="AT309" i="13" s="1"/>
  <c r="CC308" i="13"/>
  <c r="N420" i="12"/>
  <c r="O308" i="13"/>
  <c r="BR308" i="13"/>
  <c r="BS309" i="13" s="1"/>
  <c r="K308" i="13"/>
  <c r="Q308" i="13"/>
  <c r="Z309" i="13" s="1"/>
  <c r="F519" i="7" s="1"/>
  <c r="BU308" i="13" l="1"/>
  <c r="BX308" i="13"/>
  <c r="J420" i="12"/>
  <c r="AW309" i="13"/>
  <c r="AZ309" i="13" s="1"/>
  <c r="AJ309" i="13"/>
  <c r="AS309" i="13" s="1"/>
  <c r="CB308" i="13"/>
  <c r="BH309" i="13"/>
  <c r="BN309" i="13"/>
  <c r="BQ309" i="13"/>
  <c r="J309" i="13"/>
  <c r="N308" i="13"/>
  <c r="BC309" i="13" l="1"/>
  <c r="AV309" i="13"/>
  <c r="AY309" i="13" s="1"/>
  <c r="AI309" i="13"/>
  <c r="AR309" i="13" s="1"/>
  <c r="CA308" i="13"/>
  <c r="CD308" i="13" s="1"/>
  <c r="CE308" i="13" s="1"/>
  <c r="O520" i="7"/>
  <c r="Q520" i="7"/>
  <c r="K520" i="7"/>
  <c r="P520" i="7"/>
  <c r="N520" i="7"/>
  <c r="H520" i="7"/>
  <c r="I520" i="7"/>
  <c r="G520" i="7"/>
  <c r="J520" i="7"/>
  <c r="R520" i="7"/>
  <c r="M309" i="13"/>
  <c r="S309" i="13"/>
  <c r="AB310" i="13" s="1"/>
  <c r="BP309" i="13"/>
  <c r="I309" i="13"/>
  <c r="BM309" i="13"/>
  <c r="BW309" i="13" l="1"/>
  <c r="BZ309" i="13"/>
  <c r="BB309" i="13"/>
  <c r="AU309" i="13"/>
  <c r="AX309" i="13" s="1"/>
  <c r="R309" i="13"/>
  <c r="AA310" i="13" s="1"/>
  <c r="L309" i="13"/>
  <c r="P309" i="13"/>
  <c r="BO309" i="13"/>
  <c r="H309" i="13"/>
  <c r="BL309" i="13"/>
  <c r="S520" i="7"/>
  <c r="K420" i="12" s="1"/>
  <c r="L420" i="12" s="1"/>
  <c r="M420" i="12" s="1"/>
  <c r="L520" i="7"/>
  <c r="G420" i="12" s="1"/>
  <c r="BV309" i="13" l="1"/>
  <c r="BY309" i="13"/>
  <c r="H420" i="12"/>
  <c r="I420" i="12" s="1"/>
  <c r="BA309" i="13"/>
  <c r="BD309" i="13" s="1"/>
  <c r="AK310" i="13"/>
  <c r="AT310" i="13" s="1"/>
  <c r="CC309" i="13"/>
  <c r="N421" i="12"/>
  <c r="O309" i="13"/>
  <c r="BR309" i="13"/>
  <c r="BS310" i="13" s="1"/>
  <c r="K309" i="13"/>
  <c r="Q309" i="13"/>
  <c r="Z310" i="13" s="1"/>
  <c r="F520" i="7" s="1"/>
  <c r="BU309" i="13" l="1"/>
  <c r="BX309" i="13"/>
  <c r="J421" i="12"/>
  <c r="AW310" i="13"/>
  <c r="AZ310" i="13" s="1"/>
  <c r="AJ310" i="13"/>
  <c r="AS310" i="13" s="1"/>
  <c r="CB309" i="13"/>
  <c r="BH310" i="13"/>
  <c r="BN310" i="13"/>
  <c r="BQ310" i="13"/>
  <c r="J310" i="13"/>
  <c r="N309" i="13"/>
  <c r="BC310" i="13" l="1"/>
  <c r="AV310" i="13"/>
  <c r="AY310" i="13" s="1"/>
  <c r="AI310" i="13"/>
  <c r="AR310" i="13" s="1"/>
  <c r="CA309" i="13"/>
  <c r="CD309" i="13" s="1"/>
  <c r="BM310" i="13"/>
  <c r="BP310" i="13"/>
  <c r="I310" i="13"/>
  <c r="S310" i="13"/>
  <c r="AB311" i="13" s="1"/>
  <c r="M310" i="13"/>
  <c r="O521" i="7"/>
  <c r="I521" i="7"/>
  <c r="J521" i="7"/>
  <c r="G521" i="7"/>
  <c r="P521" i="7"/>
  <c r="H521" i="7"/>
  <c r="N521" i="7"/>
  <c r="Q521" i="7"/>
  <c r="K521" i="7"/>
  <c r="R521" i="7"/>
  <c r="BW310" i="13" l="1"/>
  <c r="BZ310" i="13"/>
  <c r="BB310" i="13"/>
  <c r="AU310" i="13"/>
  <c r="AX310" i="13" s="1"/>
  <c r="CE309" i="13"/>
  <c r="S521" i="7"/>
  <c r="K421" i="12" s="1"/>
  <c r="L421" i="12" s="1"/>
  <c r="M421" i="12" s="1"/>
  <c r="H310" i="13"/>
  <c r="BL310" i="13"/>
  <c r="BO310" i="13"/>
  <c r="P310" i="13"/>
  <c r="L521" i="7"/>
  <c r="G421" i="12" s="1"/>
  <c r="R310" i="13"/>
  <c r="AA311" i="13" s="1"/>
  <c r="L310" i="13"/>
  <c r="BV310" i="13" l="1"/>
  <c r="BY310" i="13"/>
  <c r="H421" i="12"/>
  <c r="I421" i="12" s="1"/>
  <c r="BA310" i="13"/>
  <c r="BD310" i="13" s="1"/>
  <c r="AK311" i="13"/>
  <c r="AT311" i="13" s="1"/>
  <c r="CC310" i="13"/>
  <c r="O310" i="13"/>
  <c r="N422" i="12"/>
  <c r="K310" i="13"/>
  <c r="BR310" i="13"/>
  <c r="BS311" i="13" s="1"/>
  <c r="Q310" i="13"/>
  <c r="Z311" i="13" s="1"/>
  <c r="F521" i="7" s="1"/>
  <c r="BU310" i="13" l="1"/>
  <c r="BX310" i="13"/>
  <c r="J422" i="12"/>
  <c r="AW311" i="13"/>
  <c r="AZ311" i="13" s="1"/>
  <c r="AJ311" i="13"/>
  <c r="AS311" i="13" s="1"/>
  <c r="CB310" i="13"/>
  <c r="N310" i="13"/>
  <c r="BN311" i="13"/>
  <c r="BQ311" i="13"/>
  <c r="J311" i="13"/>
  <c r="BH311" i="13"/>
  <c r="BC311" i="13" l="1"/>
  <c r="AV311" i="13"/>
  <c r="AY311" i="13" s="1"/>
  <c r="AI311" i="13"/>
  <c r="AR311" i="13" s="1"/>
  <c r="CA310" i="13"/>
  <c r="CD310" i="13" s="1"/>
  <c r="I311" i="13"/>
  <c r="BM311" i="13"/>
  <c r="BP311" i="13"/>
  <c r="M311" i="13"/>
  <c r="S311" i="13"/>
  <c r="AB312" i="13" s="1"/>
  <c r="H522" i="7"/>
  <c r="O522" i="7"/>
  <c r="G522" i="7"/>
  <c r="R522" i="7"/>
  <c r="Q522" i="7"/>
  <c r="J522" i="7"/>
  <c r="P522" i="7"/>
  <c r="I522" i="7"/>
  <c r="K522" i="7"/>
  <c r="N522" i="7"/>
  <c r="BW311" i="13" l="1"/>
  <c r="BZ311" i="13"/>
  <c r="BB311" i="13"/>
  <c r="AU311" i="13"/>
  <c r="AX311" i="13" s="1"/>
  <c r="CE310" i="13"/>
  <c r="L522" i="7"/>
  <c r="G422" i="12" s="1"/>
  <c r="BL311" i="13"/>
  <c r="H311" i="13"/>
  <c r="BO311" i="13"/>
  <c r="S522" i="7"/>
  <c r="K422" i="12" s="1"/>
  <c r="L422" i="12" s="1"/>
  <c r="M422" i="12" s="1"/>
  <c r="P311" i="13"/>
  <c r="R311" i="13"/>
  <c r="AA312" i="13" s="1"/>
  <c r="L311" i="13"/>
  <c r="BV311" i="13" l="1"/>
  <c r="BY311" i="13"/>
  <c r="BA311" i="13"/>
  <c r="BD311" i="13" s="1"/>
  <c r="H422" i="12"/>
  <c r="I422" i="12" s="1"/>
  <c r="AK312" i="13"/>
  <c r="AT312" i="13" s="1"/>
  <c r="CC311" i="13"/>
  <c r="O311" i="13"/>
  <c r="N423" i="12"/>
  <c r="K311" i="13"/>
  <c r="Q311" i="13"/>
  <c r="Z312" i="13" s="1"/>
  <c r="F522" i="7" s="1"/>
  <c r="BR311" i="13"/>
  <c r="BS312" i="13" s="1"/>
  <c r="BU311" i="13" l="1"/>
  <c r="BX311" i="13"/>
  <c r="J423" i="12"/>
  <c r="AW312" i="13"/>
  <c r="AZ312" i="13" s="1"/>
  <c r="AJ312" i="13"/>
  <c r="AS312" i="13" s="1"/>
  <c r="CB311" i="13"/>
  <c r="BQ312" i="13"/>
  <c r="BN312" i="13"/>
  <c r="J312" i="13"/>
  <c r="BH312" i="13"/>
  <c r="N311" i="13"/>
  <c r="BC312" i="13" l="1"/>
  <c r="AV312" i="13"/>
  <c r="AY312" i="13" s="1"/>
  <c r="AI312" i="13"/>
  <c r="AR312" i="13" s="1"/>
  <c r="CA311" i="13"/>
  <c r="CD311" i="13" s="1"/>
  <c r="I312" i="13"/>
  <c r="BP312" i="13"/>
  <c r="BM312" i="13"/>
  <c r="H523" i="7"/>
  <c r="N523" i="7"/>
  <c r="J523" i="7"/>
  <c r="O523" i="7"/>
  <c r="R523" i="7"/>
  <c r="I523" i="7"/>
  <c r="P523" i="7"/>
  <c r="Q523" i="7"/>
  <c r="G523" i="7"/>
  <c r="K523" i="7"/>
  <c r="M312" i="13"/>
  <c r="S312" i="13"/>
  <c r="AB313" i="13" s="1"/>
  <c r="BW312" i="13" l="1"/>
  <c r="BZ312" i="13"/>
  <c r="BB312" i="13"/>
  <c r="AU312" i="13"/>
  <c r="AX312" i="13" s="1"/>
  <c r="CE311" i="13"/>
  <c r="S523" i="7"/>
  <c r="K423" i="12" s="1"/>
  <c r="L423" i="12" s="1"/>
  <c r="M423" i="12" s="1"/>
  <c r="P312" i="13"/>
  <c r="BL312" i="13"/>
  <c r="H312" i="13"/>
  <c r="BO312" i="13"/>
  <c r="L312" i="13"/>
  <c r="R312" i="13"/>
  <c r="AA313" i="13" s="1"/>
  <c r="L523" i="7"/>
  <c r="G423" i="12" s="1"/>
  <c r="BV312" i="13" l="1"/>
  <c r="BY312" i="13"/>
  <c r="BA312" i="13"/>
  <c r="BD312" i="13" s="1"/>
  <c r="H423" i="12"/>
  <c r="I423" i="12" s="1"/>
  <c r="AK313" i="13"/>
  <c r="AT313" i="13" s="1"/>
  <c r="CC312" i="13"/>
  <c r="N424" i="12"/>
  <c r="Q312" i="13"/>
  <c r="Z313" i="13" s="1"/>
  <c r="F523" i="7" s="1"/>
  <c r="K312" i="13"/>
  <c r="BR312" i="13"/>
  <c r="BS313" i="13" s="1"/>
  <c r="O312" i="13"/>
  <c r="BU312" i="13" l="1"/>
  <c r="BX312" i="13"/>
  <c r="J424" i="12"/>
  <c r="AW313" i="13"/>
  <c r="AZ313" i="13" s="1"/>
  <c r="AJ313" i="13"/>
  <c r="AS313" i="13" s="1"/>
  <c r="CB312" i="13"/>
  <c r="BH313" i="13"/>
  <c r="N312" i="13"/>
  <c r="BQ313" i="13"/>
  <c r="BN313" i="13"/>
  <c r="J313" i="13"/>
  <c r="BC313" i="13" l="1"/>
  <c r="AV313" i="13"/>
  <c r="AY313" i="13" s="1"/>
  <c r="AI313" i="13"/>
  <c r="AR313" i="13" s="1"/>
  <c r="CA312" i="13"/>
  <c r="CD312" i="13" s="1"/>
  <c r="N524" i="7"/>
  <c r="J524" i="7"/>
  <c r="R524" i="7"/>
  <c r="I524" i="7"/>
  <c r="O524" i="7"/>
  <c r="P524" i="7"/>
  <c r="Q524" i="7"/>
  <c r="G524" i="7"/>
  <c r="H524" i="7"/>
  <c r="K524" i="7"/>
  <c r="I313" i="13"/>
  <c r="BM313" i="13"/>
  <c r="BP313" i="13"/>
  <c r="S313" i="13"/>
  <c r="AB314" i="13" s="1"/>
  <c r="M313" i="13"/>
  <c r="BW313" i="13" l="1"/>
  <c r="BZ313" i="13"/>
  <c r="BB313" i="13"/>
  <c r="AU313" i="13"/>
  <c r="AX313" i="13" s="1"/>
  <c r="CE312" i="13"/>
  <c r="P313" i="13"/>
  <c r="L313" i="13"/>
  <c r="R313" i="13"/>
  <c r="AA314" i="13" s="1"/>
  <c r="L524" i="7"/>
  <c r="G424" i="12" s="1"/>
  <c r="S524" i="7"/>
  <c r="K424" i="12" s="1"/>
  <c r="L424" i="12" s="1"/>
  <c r="M424" i="12" s="1"/>
  <c r="BO313" i="13"/>
  <c r="BL313" i="13"/>
  <c r="H313" i="13"/>
  <c r="BV313" i="13" l="1"/>
  <c r="BY313" i="13"/>
  <c r="H424" i="12"/>
  <c r="I424" i="12" s="1"/>
  <c r="BA313" i="13"/>
  <c r="BD313" i="13" s="1"/>
  <c r="AK314" i="13"/>
  <c r="AT314" i="13" s="1"/>
  <c r="CC313" i="13"/>
  <c r="N425" i="12"/>
  <c r="K313" i="13"/>
  <c r="Q313" i="13"/>
  <c r="Z314" i="13" s="1"/>
  <c r="F524" i="7" s="1"/>
  <c r="BR313" i="13"/>
  <c r="BS314" i="13" s="1"/>
  <c r="O313" i="13"/>
  <c r="BU313" i="13" l="1"/>
  <c r="BX313" i="13"/>
  <c r="J425" i="12"/>
  <c r="AW314" i="13"/>
  <c r="AZ314" i="13" s="1"/>
  <c r="AJ314" i="13"/>
  <c r="AS314" i="13" s="1"/>
  <c r="CB313" i="13"/>
  <c r="BN314" i="13"/>
  <c r="J314" i="13"/>
  <c r="BQ314" i="13"/>
  <c r="N313" i="13"/>
  <c r="BH314" i="13"/>
  <c r="BC314" i="13" l="1"/>
  <c r="AV314" i="13"/>
  <c r="AY314" i="13" s="1"/>
  <c r="AI314" i="13"/>
  <c r="AR314" i="13" s="1"/>
  <c r="CA313" i="13"/>
  <c r="CD313" i="13" s="1"/>
  <c r="CE313" i="13" s="1"/>
  <c r="K525" i="7"/>
  <c r="O525" i="7"/>
  <c r="Q525" i="7"/>
  <c r="R525" i="7"/>
  <c r="G525" i="7"/>
  <c r="N525" i="7"/>
  <c r="I525" i="7"/>
  <c r="H525" i="7"/>
  <c r="P525" i="7"/>
  <c r="J525" i="7"/>
  <c r="I314" i="13"/>
  <c r="BM314" i="13"/>
  <c r="BP314" i="13"/>
  <c r="M314" i="13"/>
  <c r="S314" i="13"/>
  <c r="AB315" i="13" s="1"/>
  <c r="BW314" i="13" l="1"/>
  <c r="BZ314" i="13"/>
  <c r="BB314" i="13"/>
  <c r="AU314" i="13"/>
  <c r="AX314" i="13" s="1"/>
  <c r="P314" i="13"/>
  <c r="L314" i="13"/>
  <c r="R314" i="13"/>
  <c r="AA315" i="13" s="1"/>
  <c r="BO314" i="13"/>
  <c r="BL314" i="13"/>
  <c r="H314" i="13"/>
  <c r="S525" i="7"/>
  <c r="K425" i="12" s="1"/>
  <c r="L425" i="12" s="1"/>
  <c r="M425" i="12" s="1"/>
  <c r="L525" i="7"/>
  <c r="G425" i="12" s="1"/>
  <c r="BV314" i="13" l="1"/>
  <c r="BY314" i="13"/>
  <c r="H425" i="12"/>
  <c r="I425" i="12" s="1"/>
  <c r="BA314" i="13"/>
  <c r="BD314" i="13" s="1"/>
  <c r="AK315" i="13"/>
  <c r="AT315" i="13" s="1"/>
  <c r="CC314" i="13"/>
  <c r="O314" i="13"/>
  <c r="K314" i="13"/>
  <c r="Q314" i="13"/>
  <c r="Z315" i="13" s="1"/>
  <c r="F525" i="7" s="1"/>
  <c r="BR314" i="13"/>
  <c r="BS315" i="13" s="1"/>
  <c r="N426" i="12"/>
  <c r="BU314" i="13" l="1"/>
  <c r="BX314" i="13"/>
  <c r="J426" i="12"/>
  <c r="AW315" i="13"/>
  <c r="AZ315" i="13" s="1"/>
  <c r="AJ315" i="13"/>
  <c r="AS315" i="13" s="1"/>
  <c r="CB314" i="13"/>
  <c r="BQ315" i="13"/>
  <c r="J315" i="13"/>
  <c r="BN315" i="13"/>
  <c r="N314" i="13"/>
  <c r="BH315" i="13"/>
  <c r="BC315" i="13" l="1"/>
  <c r="AV315" i="13"/>
  <c r="AY315" i="13" s="1"/>
  <c r="AI315" i="13"/>
  <c r="AR315" i="13" s="1"/>
  <c r="CA314" i="13"/>
  <c r="CD314" i="13" s="1"/>
  <c r="CE314" i="13" s="1"/>
  <c r="BP315" i="13"/>
  <c r="I315" i="13"/>
  <c r="BM315" i="13"/>
  <c r="I526" i="7"/>
  <c r="J526" i="7"/>
  <c r="Q526" i="7"/>
  <c r="N526" i="7"/>
  <c r="O526" i="7"/>
  <c r="R526" i="7"/>
  <c r="G526" i="7"/>
  <c r="K526" i="7"/>
  <c r="H526" i="7"/>
  <c r="P526" i="7"/>
  <c r="M315" i="13"/>
  <c r="S315" i="13"/>
  <c r="AB316" i="13" s="1"/>
  <c r="BW315" i="13" l="1"/>
  <c r="BZ315" i="13"/>
  <c r="BB315" i="13"/>
  <c r="AU315" i="13"/>
  <c r="AX315" i="13" s="1"/>
  <c r="BO315" i="13"/>
  <c r="BL315" i="13"/>
  <c r="H315" i="13"/>
  <c r="L315" i="13"/>
  <c r="R315" i="13"/>
  <c r="AA316" i="13" s="1"/>
  <c r="L526" i="7"/>
  <c r="G426" i="12" s="1"/>
  <c r="P315" i="13"/>
  <c r="S526" i="7"/>
  <c r="K426" i="12" s="1"/>
  <c r="L426" i="12" s="1"/>
  <c r="M426" i="12" s="1"/>
  <c r="BV315" i="13" l="1"/>
  <c r="BY315" i="13"/>
  <c r="BA315" i="13"/>
  <c r="BD315" i="13" s="1"/>
  <c r="H426" i="12"/>
  <c r="I426" i="12" s="1"/>
  <c r="AK316" i="13"/>
  <c r="AT316" i="13" s="1"/>
  <c r="CC315" i="13"/>
  <c r="O315" i="13"/>
  <c r="N427" i="12"/>
  <c r="BR315" i="13"/>
  <c r="BS316" i="13" s="1"/>
  <c r="Q315" i="13"/>
  <c r="Z316" i="13" s="1"/>
  <c r="F526" i="7" s="1"/>
  <c r="K315" i="13"/>
  <c r="BU315" i="13" l="1"/>
  <c r="BX315" i="13"/>
  <c r="J427" i="12"/>
  <c r="AW316" i="13"/>
  <c r="AZ316" i="13" s="1"/>
  <c r="AJ316" i="13"/>
  <c r="AS316" i="13" s="1"/>
  <c r="CB315" i="13"/>
  <c r="N315" i="13"/>
  <c r="BQ316" i="13"/>
  <c r="BN316" i="13"/>
  <c r="J316" i="13"/>
  <c r="BH316" i="13"/>
  <c r="BC316" i="13" l="1"/>
  <c r="AV316" i="13"/>
  <c r="AY316" i="13" s="1"/>
  <c r="AI316" i="13"/>
  <c r="AR316" i="13" s="1"/>
  <c r="CA315" i="13"/>
  <c r="CD315" i="13" s="1"/>
  <c r="CE315" i="13" s="1"/>
  <c r="BM316" i="13"/>
  <c r="I316" i="13"/>
  <c r="BP316" i="13"/>
  <c r="M316" i="13"/>
  <c r="S316" i="13"/>
  <c r="AB317" i="13" s="1"/>
  <c r="J527" i="7"/>
  <c r="I527" i="7"/>
  <c r="G527" i="7"/>
  <c r="K527" i="7"/>
  <c r="P527" i="7"/>
  <c r="R527" i="7"/>
  <c r="Q527" i="7"/>
  <c r="N527" i="7"/>
  <c r="O527" i="7"/>
  <c r="H527" i="7"/>
  <c r="BW316" i="13" l="1"/>
  <c r="BZ316" i="13"/>
  <c r="BB316" i="13"/>
  <c r="AU316" i="13"/>
  <c r="AX316" i="13" s="1"/>
  <c r="P316" i="13"/>
  <c r="L527" i="7"/>
  <c r="G427" i="12" s="1"/>
  <c r="L316" i="13"/>
  <c r="R316" i="13"/>
  <c r="AA317" i="13" s="1"/>
  <c r="H316" i="13"/>
  <c r="BO316" i="13"/>
  <c r="BL316" i="13"/>
  <c r="S527" i="7"/>
  <c r="K427" i="12" s="1"/>
  <c r="L427" i="12" s="1"/>
  <c r="M427" i="12" s="1"/>
  <c r="BV316" i="13" l="1"/>
  <c r="BY316" i="13"/>
  <c r="BA316" i="13"/>
  <c r="BD316" i="13" s="1"/>
  <c r="H427" i="12"/>
  <c r="I427" i="12" s="1"/>
  <c r="AK317" i="13"/>
  <c r="AT317" i="13" s="1"/>
  <c r="CC316" i="13"/>
  <c r="N428" i="12"/>
  <c r="Q316" i="13"/>
  <c r="Z317" i="13" s="1"/>
  <c r="F527" i="7" s="1"/>
  <c r="BR316" i="13"/>
  <c r="BS317" i="13" s="1"/>
  <c r="K316" i="13"/>
  <c r="O316" i="13"/>
  <c r="BU316" i="13" l="1"/>
  <c r="BX316" i="13"/>
  <c r="J428" i="12"/>
  <c r="AW317" i="13"/>
  <c r="AZ317" i="13" s="1"/>
  <c r="AJ317" i="13"/>
  <c r="AS317" i="13" s="1"/>
  <c r="CB316" i="13"/>
  <c r="BN317" i="13"/>
  <c r="BQ317" i="13"/>
  <c r="J317" i="13"/>
  <c r="N316" i="13"/>
  <c r="BH317" i="13"/>
  <c r="BC317" i="13" l="1"/>
  <c r="AV317" i="13"/>
  <c r="AY317" i="13" s="1"/>
  <c r="AI317" i="13"/>
  <c r="AR317" i="13" s="1"/>
  <c r="CA316" i="13"/>
  <c r="CD316" i="13" s="1"/>
  <c r="CE316" i="13" s="1"/>
  <c r="BP317" i="13"/>
  <c r="BM317" i="13"/>
  <c r="I317" i="13"/>
  <c r="R528" i="7"/>
  <c r="P528" i="7"/>
  <c r="K528" i="7"/>
  <c r="O528" i="7"/>
  <c r="H528" i="7"/>
  <c r="Q528" i="7"/>
  <c r="G528" i="7"/>
  <c r="J528" i="7"/>
  <c r="N528" i="7"/>
  <c r="I528" i="7"/>
  <c r="M317" i="13"/>
  <c r="S317" i="13"/>
  <c r="AB318" i="13" s="1"/>
  <c r="BW317" i="13" l="1"/>
  <c r="BZ317" i="13"/>
  <c r="BB317" i="13"/>
  <c r="AU317" i="13"/>
  <c r="AX317" i="13" s="1"/>
  <c r="S528" i="7"/>
  <c r="K428" i="12" s="1"/>
  <c r="L428" i="12" s="1"/>
  <c r="M428" i="12" s="1"/>
  <c r="P317" i="13"/>
  <c r="BO317" i="13"/>
  <c r="H317" i="13"/>
  <c r="BL317" i="13"/>
  <c r="L528" i="7"/>
  <c r="G428" i="12" s="1"/>
  <c r="R317" i="13"/>
  <c r="AA318" i="13" s="1"/>
  <c r="L317" i="13"/>
  <c r="BV317" i="13" l="1"/>
  <c r="BY317" i="13"/>
  <c r="BA317" i="13"/>
  <c r="BD317" i="13" s="1"/>
  <c r="H428" i="12"/>
  <c r="I428" i="12" s="1"/>
  <c r="AK318" i="13"/>
  <c r="AT318" i="13" s="1"/>
  <c r="CC317" i="13"/>
  <c r="O317" i="13"/>
  <c r="N429" i="12"/>
  <c r="K317" i="13"/>
  <c r="Q317" i="13"/>
  <c r="Z318" i="13" s="1"/>
  <c r="F528" i="7" s="1"/>
  <c r="BR317" i="13"/>
  <c r="BS318" i="13" s="1"/>
  <c r="BU317" i="13" l="1"/>
  <c r="BX317" i="13"/>
  <c r="J429" i="12"/>
  <c r="AW318" i="13"/>
  <c r="AZ318" i="13" s="1"/>
  <c r="AJ318" i="13"/>
  <c r="AS318" i="13" s="1"/>
  <c r="CB317" i="13"/>
  <c r="BN318" i="13"/>
  <c r="J318" i="13"/>
  <c r="BQ318" i="13"/>
  <c r="N317" i="13"/>
  <c r="BH318" i="13"/>
  <c r="BC318" i="13" l="1"/>
  <c r="AV318" i="13"/>
  <c r="AY318" i="13" s="1"/>
  <c r="AI318" i="13"/>
  <c r="AR318" i="13" s="1"/>
  <c r="CA317" i="13"/>
  <c r="CD317" i="13" s="1"/>
  <c r="CE317" i="13" s="1"/>
  <c r="BM318" i="13"/>
  <c r="BP318" i="13"/>
  <c r="I318" i="13"/>
  <c r="S318" i="13"/>
  <c r="AB319" i="13" s="1"/>
  <c r="M318" i="13"/>
  <c r="H529" i="7"/>
  <c r="P529" i="7"/>
  <c r="I529" i="7"/>
  <c r="G529" i="7"/>
  <c r="K529" i="7"/>
  <c r="O529" i="7"/>
  <c r="Q529" i="7"/>
  <c r="J529" i="7"/>
  <c r="N529" i="7"/>
  <c r="R529" i="7"/>
  <c r="BW318" i="13" l="1"/>
  <c r="BZ318" i="13"/>
  <c r="BB318" i="13"/>
  <c r="AU318" i="13"/>
  <c r="AX318" i="13" s="1"/>
  <c r="S529" i="7"/>
  <c r="K429" i="12" s="1"/>
  <c r="L429" i="12" s="1"/>
  <c r="M429" i="12" s="1"/>
  <c r="BL318" i="13"/>
  <c r="BO318" i="13"/>
  <c r="H318" i="13"/>
  <c r="L529" i="7"/>
  <c r="G429" i="12" s="1"/>
  <c r="P318" i="13"/>
  <c r="L318" i="13"/>
  <c r="R318" i="13"/>
  <c r="AA319" i="13" s="1"/>
  <c r="BV318" i="13" l="1"/>
  <c r="BY318" i="13"/>
  <c r="H429" i="12"/>
  <c r="I429" i="12" s="1"/>
  <c r="BA318" i="13"/>
  <c r="BD318" i="13" s="1"/>
  <c r="AK319" i="13"/>
  <c r="AT319" i="13" s="1"/>
  <c r="CC318" i="13"/>
  <c r="N430" i="12"/>
  <c r="O318" i="13"/>
  <c r="Q318" i="13"/>
  <c r="Z319" i="13" s="1"/>
  <c r="F529" i="7" s="1"/>
  <c r="BR318" i="13"/>
  <c r="BS319" i="13" s="1"/>
  <c r="K318" i="13"/>
  <c r="BU318" i="13" l="1"/>
  <c r="BX318" i="13"/>
  <c r="J430" i="12"/>
  <c r="AW319" i="13"/>
  <c r="AZ319" i="13" s="1"/>
  <c r="AJ319" i="13"/>
  <c r="AS319" i="13" s="1"/>
  <c r="CB318" i="13"/>
  <c r="BH319" i="13"/>
  <c r="N318" i="13"/>
  <c r="BQ319" i="13"/>
  <c r="BN319" i="13"/>
  <c r="J319" i="13"/>
  <c r="BC319" i="13" l="1"/>
  <c r="AV319" i="13"/>
  <c r="AY319" i="13" s="1"/>
  <c r="AI319" i="13"/>
  <c r="AR319" i="13" s="1"/>
  <c r="CA318" i="13"/>
  <c r="CD318" i="13" s="1"/>
  <c r="M319" i="13"/>
  <c r="S319" i="13"/>
  <c r="AB320" i="13" s="1"/>
  <c r="N530" i="7"/>
  <c r="J530" i="7"/>
  <c r="I530" i="7"/>
  <c r="O530" i="7"/>
  <c r="G530" i="7"/>
  <c r="R530" i="7"/>
  <c r="K530" i="7"/>
  <c r="P530" i="7"/>
  <c r="Q530" i="7"/>
  <c r="H530" i="7"/>
  <c r="BP319" i="13"/>
  <c r="BM319" i="13"/>
  <c r="I319" i="13"/>
  <c r="BW319" i="13" l="1"/>
  <c r="BZ319" i="13"/>
  <c r="BB319" i="13"/>
  <c r="AU319" i="13"/>
  <c r="AX319" i="13" s="1"/>
  <c r="CE318" i="13"/>
  <c r="L319" i="13"/>
  <c r="R319" i="13"/>
  <c r="AA320" i="13" s="1"/>
  <c r="P319" i="13"/>
  <c r="H319" i="13"/>
  <c r="BL319" i="13"/>
  <c r="BO319" i="13"/>
  <c r="L530" i="7"/>
  <c r="G430" i="12" s="1"/>
  <c r="S530" i="7"/>
  <c r="K430" i="12" s="1"/>
  <c r="L430" i="12" s="1"/>
  <c r="M430" i="12" s="1"/>
  <c r="BV319" i="13" l="1"/>
  <c r="BY319" i="13"/>
  <c r="BA319" i="13"/>
  <c r="BD319" i="13" s="1"/>
  <c r="H430" i="12"/>
  <c r="I430" i="12" s="1"/>
  <c r="AK320" i="13"/>
  <c r="AT320" i="13" s="1"/>
  <c r="CC319" i="13"/>
  <c r="K319" i="13"/>
  <c r="BR319" i="13"/>
  <c r="BS320" i="13" s="1"/>
  <c r="Q319" i="13"/>
  <c r="Z320" i="13" s="1"/>
  <c r="F530" i="7" s="1"/>
  <c r="O319" i="13"/>
  <c r="N431" i="12"/>
  <c r="BU319" i="13" l="1"/>
  <c r="BX319" i="13"/>
  <c r="J431" i="12"/>
  <c r="AW320" i="13"/>
  <c r="AZ320" i="13" s="1"/>
  <c r="AJ320" i="13"/>
  <c r="AS320" i="13" s="1"/>
  <c r="CB319" i="13"/>
  <c r="BH320" i="13"/>
  <c r="BQ320" i="13"/>
  <c r="J320" i="13"/>
  <c r="BN320" i="13"/>
  <c r="N319" i="13"/>
  <c r="BC320" i="13" l="1"/>
  <c r="AV320" i="13"/>
  <c r="AY320" i="13" s="1"/>
  <c r="AI320" i="13"/>
  <c r="AR320" i="13" s="1"/>
  <c r="CA319" i="13"/>
  <c r="CD319" i="13" s="1"/>
  <c r="CE319" i="13" s="1"/>
  <c r="O531" i="7"/>
  <c r="G531" i="7"/>
  <c r="J531" i="7"/>
  <c r="H531" i="7"/>
  <c r="I531" i="7"/>
  <c r="N531" i="7"/>
  <c r="Q531" i="7"/>
  <c r="K531" i="7"/>
  <c r="R531" i="7"/>
  <c r="P531" i="7"/>
  <c r="M320" i="13"/>
  <c r="S320" i="13"/>
  <c r="AB321" i="13" s="1"/>
  <c r="BM320" i="13"/>
  <c r="I320" i="13"/>
  <c r="BP320" i="13"/>
  <c r="BW320" i="13" l="1"/>
  <c r="BZ320" i="13"/>
  <c r="BB320" i="13"/>
  <c r="AU320" i="13"/>
  <c r="AX320" i="13" s="1"/>
  <c r="L320" i="13"/>
  <c r="R320" i="13"/>
  <c r="AA321" i="13" s="1"/>
  <c r="BO320" i="13"/>
  <c r="H320" i="13"/>
  <c r="BL320" i="13"/>
  <c r="P320" i="13"/>
  <c r="S531" i="7"/>
  <c r="K431" i="12" s="1"/>
  <c r="L431" i="12" s="1"/>
  <c r="M431" i="12" s="1"/>
  <c r="L531" i="7"/>
  <c r="G431" i="12" s="1"/>
  <c r="BV320" i="13" l="1"/>
  <c r="BY320" i="13"/>
  <c r="BA320" i="13"/>
  <c r="BD320" i="13" s="1"/>
  <c r="H431" i="12"/>
  <c r="I431" i="12" s="1"/>
  <c r="AK321" i="13"/>
  <c r="AT321" i="13" s="1"/>
  <c r="CC320" i="13"/>
  <c r="O320" i="13"/>
  <c r="K320" i="13"/>
  <c r="Q320" i="13"/>
  <c r="Z321" i="13" s="1"/>
  <c r="F531" i="7" s="1"/>
  <c r="BR320" i="13"/>
  <c r="BS321" i="13" s="1"/>
  <c r="N432" i="12"/>
  <c r="BU320" i="13" l="1"/>
  <c r="BX320" i="13"/>
  <c r="J432" i="12"/>
  <c r="AW321" i="13"/>
  <c r="AZ321" i="13" s="1"/>
  <c r="AJ321" i="13"/>
  <c r="AS321" i="13" s="1"/>
  <c r="CB320" i="13"/>
  <c r="N320" i="13"/>
  <c r="BH321" i="13"/>
  <c r="J321" i="13"/>
  <c r="BQ321" i="13"/>
  <c r="BN321" i="13"/>
  <c r="BC321" i="13" l="1"/>
  <c r="AV321" i="13"/>
  <c r="AY321" i="13" s="1"/>
  <c r="AI321" i="13"/>
  <c r="AR321" i="13" s="1"/>
  <c r="CA320" i="13"/>
  <c r="CD320" i="13" s="1"/>
  <c r="M321" i="13"/>
  <c r="S321" i="13"/>
  <c r="AB322" i="13" s="1"/>
  <c r="I321" i="13"/>
  <c r="BM321" i="13"/>
  <c r="BP321" i="13"/>
  <c r="N532" i="7"/>
  <c r="R532" i="7"/>
  <c r="P532" i="7"/>
  <c r="J532" i="7"/>
  <c r="K532" i="7"/>
  <c r="G532" i="7"/>
  <c r="O532" i="7"/>
  <c r="H532" i="7"/>
  <c r="I532" i="7"/>
  <c r="Q532" i="7"/>
  <c r="BW321" i="13" l="1"/>
  <c r="BZ321" i="13"/>
  <c r="BB321" i="13"/>
  <c r="AU321" i="13"/>
  <c r="AX321" i="13" s="1"/>
  <c r="CE320" i="13"/>
  <c r="R321" i="13"/>
  <c r="AA322" i="13" s="1"/>
  <c r="L321" i="13"/>
  <c r="L532" i="7"/>
  <c r="G432" i="12" s="1"/>
  <c r="P321" i="13"/>
  <c r="S532" i="7"/>
  <c r="K432" i="12" s="1"/>
  <c r="L432" i="12" s="1"/>
  <c r="M432" i="12" s="1"/>
  <c r="BL321" i="13"/>
  <c r="H321" i="13"/>
  <c r="BO321" i="13"/>
  <c r="BV321" i="13" l="1"/>
  <c r="BY321" i="13"/>
  <c r="BA321" i="13"/>
  <c r="BD321" i="13" s="1"/>
  <c r="H432" i="12"/>
  <c r="I432" i="12" s="1"/>
  <c r="AK322" i="13"/>
  <c r="AT322" i="13" s="1"/>
  <c r="CC321" i="13"/>
  <c r="Q321" i="13"/>
  <c r="Z322" i="13" s="1"/>
  <c r="F532" i="7" s="1"/>
  <c r="K321" i="13"/>
  <c r="BR321" i="13"/>
  <c r="BS322" i="13" s="1"/>
  <c r="O321" i="13"/>
  <c r="N433" i="12"/>
  <c r="BU321" i="13" l="1"/>
  <c r="BX321" i="13"/>
  <c r="J433" i="12"/>
  <c r="AW322" i="13"/>
  <c r="AZ322" i="13" s="1"/>
  <c r="AJ322" i="13"/>
  <c r="AS322" i="13" s="1"/>
  <c r="CB321" i="13"/>
  <c r="BH322" i="13"/>
  <c r="N321" i="13"/>
  <c r="J322" i="13"/>
  <c r="BQ322" i="13"/>
  <c r="BN322" i="13"/>
  <c r="BC322" i="13" l="1"/>
  <c r="AV322" i="13"/>
  <c r="AY322" i="13" s="1"/>
  <c r="AI322" i="13"/>
  <c r="AR322" i="13" s="1"/>
  <c r="CA321" i="13"/>
  <c r="CD321" i="13" s="1"/>
  <c r="CE321" i="13" s="1"/>
  <c r="H533" i="7"/>
  <c r="N533" i="7"/>
  <c r="K533" i="7"/>
  <c r="R533" i="7"/>
  <c r="Q533" i="7"/>
  <c r="G533" i="7"/>
  <c r="I533" i="7"/>
  <c r="P533" i="7"/>
  <c r="J533" i="7"/>
  <c r="O533" i="7"/>
  <c r="BM322" i="13"/>
  <c r="BP322" i="13"/>
  <c r="I322" i="13"/>
  <c r="M322" i="13"/>
  <c r="S322" i="13"/>
  <c r="AB323" i="13" s="1"/>
  <c r="BW322" i="13" l="1"/>
  <c r="BZ322" i="13"/>
  <c r="BB322" i="13"/>
  <c r="AU322" i="13"/>
  <c r="AX322" i="13" s="1"/>
  <c r="P322" i="13"/>
  <c r="BO322" i="13"/>
  <c r="BL322" i="13"/>
  <c r="H322" i="13"/>
  <c r="L322" i="13"/>
  <c r="R322" i="13"/>
  <c r="AA323" i="13" s="1"/>
  <c r="L533" i="7"/>
  <c r="G433" i="12" s="1"/>
  <c r="S533" i="7"/>
  <c r="K433" i="12" s="1"/>
  <c r="L433" i="12" s="1"/>
  <c r="M433" i="12" s="1"/>
  <c r="BV322" i="13" l="1"/>
  <c r="BY322" i="13"/>
  <c r="H433" i="12"/>
  <c r="I433" i="12" s="1"/>
  <c r="BA322" i="13"/>
  <c r="BD322" i="13" s="1"/>
  <c r="AK323" i="13"/>
  <c r="AT323" i="13" s="1"/>
  <c r="CC322" i="13"/>
  <c r="O322" i="13"/>
  <c r="BR322" i="13"/>
  <c r="BS323" i="13" s="1"/>
  <c r="Q322" i="13"/>
  <c r="Z323" i="13" s="1"/>
  <c r="F533" i="7" s="1"/>
  <c r="K322" i="13"/>
  <c r="N434" i="12"/>
  <c r="BU322" i="13" l="1"/>
  <c r="BX322" i="13"/>
  <c r="J434" i="12"/>
  <c r="AW323" i="13"/>
  <c r="AZ323" i="13" s="1"/>
  <c r="AJ323" i="13"/>
  <c r="AS323" i="13" s="1"/>
  <c r="CB322" i="13"/>
  <c r="BQ323" i="13"/>
  <c r="J323" i="13"/>
  <c r="BN323" i="13"/>
  <c r="BH323" i="13"/>
  <c r="N322" i="13"/>
  <c r="BC323" i="13" l="1"/>
  <c r="AV323" i="13"/>
  <c r="AY323" i="13" s="1"/>
  <c r="AI323" i="13"/>
  <c r="AR323" i="13" s="1"/>
  <c r="CA322" i="13"/>
  <c r="CD322" i="13" s="1"/>
  <c r="CE322" i="13" s="1"/>
  <c r="R534" i="7"/>
  <c r="G534" i="7"/>
  <c r="I534" i="7"/>
  <c r="H534" i="7"/>
  <c r="O534" i="7"/>
  <c r="Q534" i="7"/>
  <c r="K534" i="7"/>
  <c r="J534" i="7"/>
  <c r="P534" i="7"/>
  <c r="N534" i="7"/>
  <c r="S323" i="13"/>
  <c r="AB324" i="13" s="1"/>
  <c r="M323" i="13"/>
  <c r="BP323" i="13"/>
  <c r="BM323" i="13"/>
  <c r="I323" i="13"/>
  <c r="BW323" i="13" l="1"/>
  <c r="BZ323" i="13"/>
  <c r="BB323" i="13"/>
  <c r="AU323" i="13"/>
  <c r="AX323" i="13" s="1"/>
  <c r="R323" i="13"/>
  <c r="AA324" i="13" s="1"/>
  <c r="L323" i="13"/>
  <c r="P323" i="13"/>
  <c r="BL323" i="13"/>
  <c r="H323" i="13"/>
  <c r="BO323" i="13"/>
  <c r="S534" i="7"/>
  <c r="K434" i="12" s="1"/>
  <c r="L434" i="12" s="1"/>
  <c r="M434" i="12" s="1"/>
  <c r="L534" i="7"/>
  <c r="G434" i="12" s="1"/>
  <c r="BV323" i="13" l="1"/>
  <c r="BY323" i="13"/>
  <c r="H434" i="12"/>
  <c r="I434" i="12" s="1"/>
  <c r="BA323" i="13"/>
  <c r="BD323" i="13" s="1"/>
  <c r="AK324" i="13"/>
  <c r="AT324" i="13" s="1"/>
  <c r="CC323" i="13"/>
  <c r="O323" i="13"/>
  <c r="N435" i="12"/>
  <c r="K323" i="13"/>
  <c r="Q323" i="13"/>
  <c r="Z324" i="13" s="1"/>
  <c r="F534" i="7" s="1"/>
  <c r="BR323" i="13"/>
  <c r="BS324" i="13" s="1"/>
  <c r="BU323" i="13" l="1"/>
  <c r="BX323" i="13"/>
  <c r="J435" i="12"/>
  <c r="AW324" i="13"/>
  <c r="AZ324" i="13" s="1"/>
  <c r="AJ324" i="13"/>
  <c r="AS324" i="13" s="1"/>
  <c r="CB323" i="13"/>
  <c r="BH324" i="13"/>
  <c r="N323" i="13"/>
  <c r="BN324" i="13"/>
  <c r="J324" i="13"/>
  <c r="BQ324" i="13"/>
  <c r="BC324" i="13" l="1"/>
  <c r="AV324" i="13"/>
  <c r="AY324" i="13" s="1"/>
  <c r="AI324" i="13"/>
  <c r="AR324" i="13" s="1"/>
  <c r="CA323" i="13"/>
  <c r="CD323" i="13" s="1"/>
  <c r="CE323" i="13" s="1"/>
  <c r="J535" i="7"/>
  <c r="O535" i="7"/>
  <c r="G535" i="7"/>
  <c r="Q535" i="7"/>
  <c r="R535" i="7"/>
  <c r="H535" i="7"/>
  <c r="N535" i="7"/>
  <c r="I535" i="7"/>
  <c r="P535" i="7"/>
  <c r="K535" i="7"/>
  <c r="BM324" i="13"/>
  <c r="BP324" i="13"/>
  <c r="I324" i="13"/>
  <c r="M324" i="13"/>
  <c r="S324" i="13"/>
  <c r="AB325" i="13" s="1"/>
  <c r="BW324" i="13" l="1"/>
  <c r="BZ324" i="13"/>
  <c r="BB324" i="13"/>
  <c r="AU324" i="13"/>
  <c r="AX324" i="13" s="1"/>
  <c r="P324" i="13"/>
  <c r="L535" i="7"/>
  <c r="G435" i="12" s="1"/>
  <c r="BO324" i="13"/>
  <c r="H324" i="13"/>
  <c r="BL324" i="13"/>
  <c r="R324" i="13"/>
  <c r="AA325" i="13" s="1"/>
  <c r="L324" i="13"/>
  <c r="S535" i="7"/>
  <c r="K435" i="12" s="1"/>
  <c r="L435" i="12" s="1"/>
  <c r="M435" i="12" s="1"/>
  <c r="BV324" i="13" l="1"/>
  <c r="BY324" i="13"/>
  <c r="H435" i="12"/>
  <c r="I435" i="12" s="1"/>
  <c r="BA324" i="13"/>
  <c r="BD324" i="13" s="1"/>
  <c r="AK325" i="13"/>
  <c r="AT325" i="13" s="1"/>
  <c r="CC324" i="13"/>
  <c r="N436" i="12"/>
  <c r="O324" i="13"/>
  <c r="K324" i="13"/>
  <c r="BR324" i="13"/>
  <c r="BS325" i="13" s="1"/>
  <c r="Q324" i="13"/>
  <c r="Z325" i="13" s="1"/>
  <c r="F535" i="7" s="1"/>
  <c r="BU324" i="13" l="1"/>
  <c r="BX324" i="13"/>
  <c r="J436" i="12"/>
  <c r="AW325" i="13"/>
  <c r="AZ325" i="13" s="1"/>
  <c r="AJ325" i="13"/>
  <c r="AS325" i="13" s="1"/>
  <c r="CB324" i="13"/>
  <c r="N324" i="13"/>
  <c r="J325" i="13"/>
  <c r="BN325" i="13"/>
  <c r="BQ325" i="13"/>
  <c r="BH325" i="13"/>
  <c r="BC325" i="13" l="1"/>
  <c r="AV325" i="13"/>
  <c r="AY325" i="13" s="1"/>
  <c r="AI325" i="13"/>
  <c r="AR325" i="13" s="1"/>
  <c r="CA324" i="13"/>
  <c r="CD324" i="13" s="1"/>
  <c r="CE324" i="13" s="1"/>
  <c r="J536" i="7"/>
  <c r="R536" i="7"/>
  <c r="Q536" i="7"/>
  <c r="P536" i="7"/>
  <c r="I536" i="7"/>
  <c r="G536" i="7"/>
  <c r="O536" i="7"/>
  <c r="K536" i="7"/>
  <c r="H536" i="7"/>
  <c r="N536" i="7"/>
  <c r="BP325" i="13"/>
  <c r="BM325" i="13"/>
  <c r="I325" i="13"/>
  <c r="S325" i="13"/>
  <c r="AB326" i="13" s="1"/>
  <c r="M325" i="13"/>
  <c r="BW325" i="13" l="1"/>
  <c r="BZ325" i="13"/>
  <c r="BB325" i="13"/>
  <c r="AU325" i="13"/>
  <c r="AX325" i="13" s="1"/>
  <c r="BO325" i="13"/>
  <c r="BL325" i="13"/>
  <c r="H325" i="13"/>
  <c r="L325" i="13"/>
  <c r="R325" i="13"/>
  <c r="AA326" i="13" s="1"/>
  <c r="S536" i="7"/>
  <c r="K436" i="12" s="1"/>
  <c r="L436" i="12" s="1"/>
  <c r="M436" i="12" s="1"/>
  <c r="L536" i="7"/>
  <c r="G436" i="12" s="1"/>
  <c r="P325" i="13"/>
  <c r="BV325" i="13" l="1"/>
  <c r="BY325" i="13"/>
  <c r="BA325" i="13"/>
  <c r="BD325" i="13" s="1"/>
  <c r="H436" i="12"/>
  <c r="I436" i="12" s="1"/>
  <c r="AK326" i="13"/>
  <c r="AT326" i="13" s="1"/>
  <c r="CC325" i="13"/>
  <c r="O325" i="13"/>
  <c r="N437" i="12"/>
  <c r="Q325" i="13"/>
  <c r="Z326" i="13" s="1"/>
  <c r="F536" i="7" s="1"/>
  <c r="K325" i="13"/>
  <c r="BR325" i="13"/>
  <c r="BS326" i="13" s="1"/>
  <c r="BU325" i="13" l="1"/>
  <c r="BX325" i="13"/>
  <c r="J437" i="12"/>
  <c r="AW326" i="13"/>
  <c r="AZ326" i="13" s="1"/>
  <c r="AJ326" i="13"/>
  <c r="AS326" i="13" s="1"/>
  <c r="CB325" i="13"/>
  <c r="BH326" i="13"/>
  <c r="N325" i="13"/>
  <c r="BQ326" i="13"/>
  <c r="J326" i="13"/>
  <c r="BN326" i="13"/>
  <c r="BC326" i="13" l="1"/>
  <c r="AV326" i="13"/>
  <c r="AY326" i="13" s="1"/>
  <c r="AI326" i="13"/>
  <c r="AR326" i="13" s="1"/>
  <c r="CA325" i="13"/>
  <c r="CD325" i="13" s="1"/>
  <c r="M326" i="13"/>
  <c r="S326" i="13"/>
  <c r="AB327" i="13" s="1"/>
  <c r="G537" i="7"/>
  <c r="R537" i="7"/>
  <c r="P537" i="7"/>
  <c r="Q537" i="7"/>
  <c r="J537" i="7"/>
  <c r="O537" i="7"/>
  <c r="N537" i="7"/>
  <c r="H537" i="7"/>
  <c r="K537" i="7"/>
  <c r="I537" i="7"/>
  <c r="I326" i="13"/>
  <c r="BP326" i="13"/>
  <c r="BM326" i="13"/>
  <c r="BW326" i="13" l="1"/>
  <c r="BZ326" i="13"/>
  <c r="BB326" i="13"/>
  <c r="AU326" i="13"/>
  <c r="AX326" i="13" s="1"/>
  <c r="CE325" i="13"/>
  <c r="P326" i="13"/>
  <c r="BL326" i="13"/>
  <c r="H326" i="13"/>
  <c r="BO326" i="13"/>
  <c r="S537" i="7"/>
  <c r="K437" i="12" s="1"/>
  <c r="L437" i="12" s="1"/>
  <c r="M437" i="12" s="1"/>
  <c r="L326" i="13"/>
  <c r="R326" i="13"/>
  <c r="AA327" i="13" s="1"/>
  <c r="L537" i="7"/>
  <c r="G437" i="12" s="1"/>
  <c r="BV326" i="13" l="1"/>
  <c r="BY326" i="13"/>
  <c r="BA326" i="13"/>
  <c r="BD326" i="13" s="1"/>
  <c r="H437" i="12"/>
  <c r="I437" i="12" s="1"/>
  <c r="AK327" i="13"/>
  <c r="AT327" i="13" s="1"/>
  <c r="CC326" i="13"/>
  <c r="O326" i="13"/>
  <c r="K326" i="13"/>
  <c r="Q326" i="13"/>
  <c r="Z327" i="13" s="1"/>
  <c r="F537" i="7" s="1"/>
  <c r="BR326" i="13"/>
  <c r="BS327" i="13" s="1"/>
  <c r="N438" i="12"/>
  <c r="BU326" i="13" l="1"/>
  <c r="BX326" i="13"/>
  <c r="J438" i="12"/>
  <c r="AW327" i="13"/>
  <c r="AZ327" i="13" s="1"/>
  <c r="AJ327" i="13"/>
  <c r="AS327" i="13" s="1"/>
  <c r="CB326" i="13"/>
  <c r="BH327" i="13"/>
  <c r="BQ327" i="13"/>
  <c r="J327" i="13"/>
  <c r="BN327" i="13"/>
  <c r="N326" i="13"/>
  <c r="BC327" i="13" l="1"/>
  <c r="AV327" i="13"/>
  <c r="AY327" i="13" s="1"/>
  <c r="AI327" i="13"/>
  <c r="AR327" i="13" s="1"/>
  <c r="CA326" i="13"/>
  <c r="CD326" i="13" s="1"/>
  <c r="CE326" i="13" s="1"/>
  <c r="M327" i="13"/>
  <c r="S327" i="13"/>
  <c r="AB328" i="13" s="1"/>
  <c r="BM327" i="13"/>
  <c r="I327" i="13"/>
  <c r="BP327" i="13"/>
  <c r="I538" i="7"/>
  <c r="O538" i="7"/>
  <c r="R538" i="7"/>
  <c r="G538" i="7"/>
  <c r="N538" i="7"/>
  <c r="P538" i="7"/>
  <c r="Q538" i="7"/>
  <c r="J538" i="7"/>
  <c r="H538" i="7"/>
  <c r="K538" i="7"/>
  <c r="BW327" i="13" l="1"/>
  <c r="BZ327" i="13"/>
  <c r="BB327" i="13"/>
  <c r="AU327" i="13"/>
  <c r="AX327" i="13" s="1"/>
  <c r="S538" i="7"/>
  <c r="K438" i="12" s="1"/>
  <c r="L438" i="12" s="1"/>
  <c r="M438" i="12" s="1"/>
  <c r="P327" i="13"/>
  <c r="R327" i="13"/>
  <c r="AA328" i="13" s="1"/>
  <c r="L327" i="13"/>
  <c r="BL327" i="13"/>
  <c r="BO327" i="13"/>
  <c r="H327" i="13"/>
  <c r="L538" i="7"/>
  <c r="G438" i="12" s="1"/>
  <c r="BV327" i="13" l="1"/>
  <c r="BY327" i="13"/>
  <c r="H438" i="12"/>
  <c r="I438" i="12" s="1"/>
  <c r="BA327" i="13"/>
  <c r="BD327" i="13" s="1"/>
  <c r="AK328" i="13"/>
  <c r="AT328" i="13" s="1"/>
  <c r="CC327" i="13"/>
  <c r="O327" i="13"/>
  <c r="N439" i="12"/>
  <c r="Q327" i="13"/>
  <c r="Z328" i="13" s="1"/>
  <c r="F538" i="7" s="1"/>
  <c r="BR327" i="13"/>
  <c r="BS328" i="13" s="1"/>
  <c r="K327" i="13"/>
  <c r="BU327" i="13" l="1"/>
  <c r="BX327" i="13"/>
  <c r="J439" i="12"/>
  <c r="AW328" i="13"/>
  <c r="AZ328" i="13" s="1"/>
  <c r="AJ328" i="13"/>
  <c r="AS328" i="13" s="1"/>
  <c r="CB327" i="13"/>
  <c r="BH328" i="13"/>
  <c r="N327" i="13"/>
  <c r="BQ328" i="13"/>
  <c r="BN328" i="13"/>
  <c r="J328" i="13"/>
  <c r="BC328" i="13" l="1"/>
  <c r="AV328" i="13"/>
  <c r="AY328" i="13" s="1"/>
  <c r="AI328" i="13"/>
  <c r="AR328" i="13" s="1"/>
  <c r="CA327" i="13"/>
  <c r="CD327" i="13" s="1"/>
  <c r="Q539" i="7"/>
  <c r="K539" i="7"/>
  <c r="P539" i="7"/>
  <c r="N539" i="7"/>
  <c r="R539" i="7"/>
  <c r="I539" i="7"/>
  <c r="J539" i="7"/>
  <c r="H539" i="7"/>
  <c r="G539" i="7"/>
  <c r="O539" i="7"/>
  <c r="S328" i="13"/>
  <c r="AB329" i="13" s="1"/>
  <c r="M328" i="13"/>
  <c r="BM328" i="13"/>
  <c r="I328" i="13"/>
  <c r="BP328" i="13"/>
  <c r="BW328" i="13" l="1"/>
  <c r="BZ328" i="13"/>
  <c r="BB328" i="13"/>
  <c r="AU328" i="13"/>
  <c r="AX328" i="13" s="1"/>
  <c r="CE327" i="13"/>
  <c r="L539" i="7"/>
  <c r="G439" i="12" s="1"/>
  <c r="P328" i="13"/>
  <c r="BL328" i="13"/>
  <c r="H328" i="13"/>
  <c r="BO328" i="13"/>
  <c r="L328" i="13"/>
  <c r="R328" i="13"/>
  <c r="AA329" i="13" s="1"/>
  <c r="S539" i="7"/>
  <c r="K439" i="12" s="1"/>
  <c r="L439" i="12" s="1"/>
  <c r="M439" i="12" s="1"/>
  <c r="BV328" i="13" l="1"/>
  <c r="BY328" i="13"/>
  <c r="BA328" i="13"/>
  <c r="BD328" i="13" s="1"/>
  <c r="H439" i="12"/>
  <c r="I439" i="12" s="1"/>
  <c r="AK329" i="13"/>
  <c r="AT329" i="13" s="1"/>
  <c r="CC328" i="13"/>
  <c r="O328" i="13"/>
  <c r="BR328" i="13"/>
  <c r="BS329" i="13" s="1"/>
  <c r="K328" i="13"/>
  <c r="Q328" i="13"/>
  <c r="Z329" i="13" s="1"/>
  <c r="F539" i="7" s="1"/>
  <c r="N440" i="12"/>
  <c r="BU328" i="13" l="1"/>
  <c r="BX328" i="13"/>
  <c r="J440" i="12"/>
  <c r="AW329" i="13"/>
  <c r="AZ329" i="13" s="1"/>
  <c r="AJ329" i="13"/>
  <c r="AS329" i="13" s="1"/>
  <c r="CB328" i="13"/>
  <c r="BH329" i="13"/>
  <c r="J329" i="13"/>
  <c r="BN329" i="13"/>
  <c r="BQ329" i="13"/>
  <c r="N328" i="13"/>
  <c r="BC329" i="13" l="1"/>
  <c r="AV329" i="13"/>
  <c r="AY329" i="13" s="1"/>
  <c r="AI329" i="13"/>
  <c r="AR329" i="13" s="1"/>
  <c r="CA328" i="13"/>
  <c r="CD328" i="13" s="1"/>
  <c r="CE328" i="13" s="1"/>
  <c r="I329" i="13"/>
  <c r="BM329" i="13"/>
  <c r="BP329" i="13"/>
  <c r="K540" i="7"/>
  <c r="P540" i="7"/>
  <c r="H540" i="7"/>
  <c r="I540" i="7"/>
  <c r="J540" i="7"/>
  <c r="G540" i="7"/>
  <c r="Q540" i="7"/>
  <c r="O540" i="7"/>
  <c r="N540" i="7"/>
  <c r="R540" i="7"/>
  <c r="M329" i="13"/>
  <c r="S329" i="13"/>
  <c r="AB330" i="13" s="1"/>
  <c r="BW329" i="13" l="1"/>
  <c r="BZ329" i="13"/>
  <c r="BB329" i="13"/>
  <c r="AU329" i="13"/>
  <c r="AX329" i="13" s="1"/>
  <c r="H329" i="13"/>
  <c r="BL329" i="13"/>
  <c r="BO329" i="13"/>
  <c r="L329" i="13"/>
  <c r="R329" i="13"/>
  <c r="AA330" i="13" s="1"/>
  <c r="S540" i="7"/>
  <c r="K440" i="12" s="1"/>
  <c r="L440" i="12" s="1"/>
  <c r="M440" i="12" s="1"/>
  <c r="L540" i="7"/>
  <c r="G440" i="12" s="1"/>
  <c r="P329" i="13"/>
  <c r="BV329" i="13" l="1"/>
  <c r="BY329" i="13"/>
  <c r="BA329" i="13"/>
  <c r="BD329" i="13" s="1"/>
  <c r="H440" i="12"/>
  <c r="I440" i="12" s="1"/>
  <c r="AK330" i="13"/>
  <c r="AT330" i="13" s="1"/>
  <c r="CC329" i="13"/>
  <c r="N441" i="12"/>
  <c r="K329" i="13"/>
  <c r="BR329" i="13"/>
  <c r="BS330" i="13" s="1"/>
  <c r="Q329" i="13"/>
  <c r="Z330" i="13" s="1"/>
  <c r="F540" i="7" s="1"/>
  <c r="O329" i="13"/>
  <c r="BU329" i="13" l="1"/>
  <c r="BX329" i="13"/>
  <c r="J441" i="12"/>
  <c r="AW330" i="13"/>
  <c r="AZ330" i="13" s="1"/>
  <c r="AJ330" i="13"/>
  <c r="AS330" i="13" s="1"/>
  <c r="CB329" i="13"/>
  <c r="BH330" i="13"/>
  <c r="J330" i="13"/>
  <c r="BQ330" i="13"/>
  <c r="BN330" i="13"/>
  <c r="N329" i="13"/>
  <c r="BC330" i="13" l="1"/>
  <c r="AV330" i="13"/>
  <c r="AY330" i="13" s="1"/>
  <c r="AI330" i="13"/>
  <c r="AR330" i="13" s="1"/>
  <c r="CA329" i="13"/>
  <c r="CD329" i="13" s="1"/>
  <c r="CE329" i="13" s="1"/>
  <c r="K541" i="7"/>
  <c r="I541" i="7"/>
  <c r="G541" i="7"/>
  <c r="R541" i="7"/>
  <c r="O541" i="7"/>
  <c r="P541" i="7"/>
  <c r="Q541" i="7"/>
  <c r="N541" i="7"/>
  <c r="H541" i="7"/>
  <c r="J541" i="7"/>
  <c r="I330" i="13"/>
  <c r="BM330" i="13"/>
  <c r="BP330" i="13"/>
  <c r="S330" i="13"/>
  <c r="AB331" i="13" s="1"/>
  <c r="M330" i="13"/>
  <c r="BW330" i="13" l="1"/>
  <c r="BZ330" i="13"/>
  <c r="BB330" i="13"/>
  <c r="AU330" i="13"/>
  <c r="AX330" i="13" s="1"/>
  <c r="R330" i="13"/>
  <c r="AA331" i="13" s="1"/>
  <c r="L330" i="13"/>
  <c r="L541" i="7"/>
  <c r="G441" i="12" s="1"/>
  <c r="P330" i="13"/>
  <c r="S541" i="7"/>
  <c r="K441" i="12" s="1"/>
  <c r="L441" i="12" s="1"/>
  <c r="M441" i="12" s="1"/>
  <c r="BL330" i="13"/>
  <c r="BO330" i="13"/>
  <c r="H330" i="13"/>
  <c r="BV330" i="13" l="1"/>
  <c r="BY330" i="13"/>
  <c r="H441" i="12"/>
  <c r="I441" i="12" s="1"/>
  <c r="BA330" i="13"/>
  <c r="BD330" i="13" s="1"/>
  <c r="AK331" i="13"/>
  <c r="AT331" i="13" s="1"/>
  <c r="CC330" i="13"/>
  <c r="BR330" i="13"/>
  <c r="BS331" i="13" s="1"/>
  <c r="Q330" i="13"/>
  <c r="Z331" i="13" s="1"/>
  <c r="F541" i="7" s="1"/>
  <c r="K330" i="13"/>
  <c r="O330" i="13"/>
  <c r="N442" i="12"/>
  <c r="BU330" i="13" l="1"/>
  <c r="BX330" i="13"/>
  <c r="J442" i="12"/>
  <c r="AW331" i="13"/>
  <c r="AZ331" i="13" s="1"/>
  <c r="AJ331" i="13"/>
  <c r="AS331" i="13" s="1"/>
  <c r="CB330" i="13"/>
  <c r="BH331" i="13"/>
  <c r="BQ331" i="13"/>
  <c r="J331" i="13"/>
  <c r="BN331" i="13"/>
  <c r="N330" i="13"/>
  <c r="BC331" i="13" l="1"/>
  <c r="AV331" i="13"/>
  <c r="AY331" i="13" s="1"/>
  <c r="AI331" i="13"/>
  <c r="AR331" i="13" s="1"/>
  <c r="CA330" i="13"/>
  <c r="CD330" i="13" s="1"/>
  <c r="G542" i="7"/>
  <c r="I542" i="7"/>
  <c r="P542" i="7"/>
  <c r="K542" i="7"/>
  <c r="N542" i="7"/>
  <c r="R542" i="7"/>
  <c r="J542" i="7"/>
  <c r="Q542" i="7"/>
  <c r="O542" i="7"/>
  <c r="H542" i="7"/>
  <c r="BP331" i="13"/>
  <c r="BM331" i="13"/>
  <c r="I331" i="13"/>
  <c r="S331" i="13"/>
  <c r="AB332" i="13" s="1"/>
  <c r="M331" i="13"/>
  <c r="BW331" i="13" l="1"/>
  <c r="BZ331" i="13"/>
  <c r="BB331" i="13"/>
  <c r="AU331" i="13"/>
  <c r="AX331" i="13" s="1"/>
  <c r="CE330" i="13"/>
  <c r="P331" i="13"/>
  <c r="BL331" i="13"/>
  <c r="H331" i="13"/>
  <c r="BO331" i="13"/>
  <c r="S542" i="7"/>
  <c r="K442" i="12" s="1"/>
  <c r="L442" i="12" s="1"/>
  <c r="M442" i="12" s="1"/>
  <c r="L542" i="7"/>
  <c r="G442" i="12" s="1"/>
  <c r="R331" i="13"/>
  <c r="AA332" i="13" s="1"/>
  <c r="L331" i="13"/>
  <c r="BV331" i="13" l="1"/>
  <c r="BY331" i="13"/>
  <c r="BA331" i="13"/>
  <c r="BD331" i="13" s="1"/>
  <c r="H442" i="12"/>
  <c r="I442" i="12" s="1"/>
  <c r="AK332" i="13"/>
  <c r="AT332" i="13" s="1"/>
  <c r="CC331" i="13"/>
  <c r="N443" i="12"/>
  <c r="O331" i="13"/>
  <c r="BR331" i="13"/>
  <c r="BS332" i="13" s="1"/>
  <c r="K331" i="13"/>
  <c r="Q331" i="13"/>
  <c r="Z332" i="13" s="1"/>
  <c r="F542" i="7" s="1"/>
  <c r="BU331" i="13" l="1"/>
  <c r="BX331" i="13"/>
  <c r="J443" i="12"/>
  <c r="AW332" i="13"/>
  <c r="AZ332" i="13" s="1"/>
  <c r="AJ332" i="13"/>
  <c r="AS332" i="13" s="1"/>
  <c r="CB331" i="13"/>
  <c r="BH332" i="13"/>
  <c r="N331" i="13"/>
  <c r="BQ332" i="13"/>
  <c r="BN332" i="13"/>
  <c r="J332" i="13"/>
  <c r="BC332" i="13" l="1"/>
  <c r="AV332" i="13"/>
  <c r="AY332" i="13" s="1"/>
  <c r="AI332" i="13"/>
  <c r="AR332" i="13" s="1"/>
  <c r="CA331" i="13"/>
  <c r="CD331" i="13" s="1"/>
  <c r="S332" i="13"/>
  <c r="AB333" i="13" s="1"/>
  <c r="M332" i="13"/>
  <c r="N543" i="7"/>
  <c r="Q543" i="7"/>
  <c r="I543" i="7"/>
  <c r="R543" i="7"/>
  <c r="P543" i="7"/>
  <c r="G543" i="7"/>
  <c r="H543" i="7"/>
  <c r="J543" i="7"/>
  <c r="O543" i="7"/>
  <c r="K543" i="7"/>
  <c r="I332" i="13"/>
  <c r="BM332" i="13"/>
  <c r="BP332" i="13"/>
  <c r="BW332" i="13" l="1"/>
  <c r="BZ332" i="13"/>
  <c r="BB332" i="13"/>
  <c r="AU332" i="13"/>
  <c r="AX332" i="13" s="1"/>
  <c r="CE331" i="13"/>
  <c r="S543" i="7"/>
  <c r="K443" i="12" s="1"/>
  <c r="L443" i="12" s="1"/>
  <c r="M443" i="12" s="1"/>
  <c r="L543" i="7"/>
  <c r="G443" i="12" s="1"/>
  <c r="R332" i="13"/>
  <c r="AA333" i="13" s="1"/>
  <c r="L332" i="13"/>
  <c r="P332" i="13"/>
  <c r="BL332" i="13"/>
  <c r="BO332" i="13"/>
  <c r="H332" i="13"/>
  <c r="BV332" i="13" l="1"/>
  <c r="BY332" i="13"/>
  <c r="H443" i="12"/>
  <c r="I443" i="12" s="1"/>
  <c r="BA332" i="13"/>
  <c r="BD332" i="13" s="1"/>
  <c r="AK333" i="13"/>
  <c r="AT333" i="13" s="1"/>
  <c r="CC332" i="13"/>
  <c r="N444" i="12"/>
  <c r="BR332" i="13"/>
  <c r="BS333" i="13" s="1"/>
  <c r="K332" i="13"/>
  <c r="Q332" i="13"/>
  <c r="Z333" i="13" s="1"/>
  <c r="F543" i="7" s="1"/>
  <c r="O332" i="13"/>
  <c r="BU332" i="13" l="1"/>
  <c r="BX332" i="13"/>
  <c r="J444" i="12"/>
  <c r="AW333" i="13"/>
  <c r="AZ333" i="13" s="1"/>
  <c r="AJ333" i="13"/>
  <c r="AS333" i="13" s="1"/>
  <c r="CB332" i="13"/>
  <c r="N332" i="13"/>
  <c r="BQ333" i="13"/>
  <c r="J333" i="13"/>
  <c r="BN333" i="13"/>
  <c r="BH333" i="13"/>
  <c r="BC333" i="13" l="1"/>
  <c r="AV333" i="13"/>
  <c r="AY333" i="13" s="1"/>
  <c r="AI333" i="13"/>
  <c r="AR333" i="13" s="1"/>
  <c r="CA332" i="13"/>
  <c r="CD332" i="13" s="1"/>
  <c r="BM333" i="13"/>
  <c r="BP333" i="13"/>
  <c r="I333" i="13"/>
  <c r="J544" i="7"/>
  <c r="N544" i="7"/>
  <c r="P544" i="7"/>
  <c r="R544" i="7"/>
  <c r="Q544" i="7"/>
  <c r="G544" i="7"/>
  <c r="O544" i="7"/>
  <c r="I544" i="7"/>
  <c r="K544" i="7"/>
  <c r="H544" i="7"/>
  <c r="M333" i="13"/>
  <c r="S333" i="13"/>
  <c r="AB334" i="13" s="1"/>
  <c r="BW333" i="13" l="1"/>
  <c r="BZ333" i="13"/>
  <c r="BB333" i="13"/>
  <c r="AU333" i="13"/>
  <c r="AX333" i="13" s="1"/>
  <c r="CE332" i="13"/>
  <c r="H333" i="13"/>
  <c r="BL333" i="13"/>
  <c r="BO333" i="13"/>
  <c r="L544" i="7"/>
  <c r="G444" i="12" s="1"/>
  <c r="S544" i="7"/>
  <c r="K444" i="12" s="1"/>
  <c r="L444" i="12" s="1"/>
  <c r="M444" i="12" s="1"/>
  <c r="P333" i="13"/>
  <c r="R333" i="13"/>
  <c r="AA334" i="13" s="1"/>
  <c r="L333" i="13"/>
  <c r="BV333" i="13" l="1"/>
  <c r="BY333" i="13"/>
  <c r="H444" i="12"/>
  <c r="I444" i="12" s="1"/>
  <c r="BA333" i="13"/>
  <c r="BD333" i="13" s="1"/>
  <c r="AK334" i="13"/>
  <c r="AT334" i="13" s="1"/>
  <c r="CC333" i="13"/>
  <c r="O333" i="13"/>
  <c r="BR333" i="13"/>
  <c r="BS334" i="13" s="1"/>
  <c r="K333" i="13"/>
  <c r="Q333" i="13"/>
  <c r="Z334" i="13" s="1"/>
  <c r="F544" i="7" s="1"/>
  <c r="N445" i="12"/>
  <c r="BU333" i="13" l="1"/>
  <c r="BX333" i="13"/>
  <c r="J445" i="12"/>
  <c r="AW334" i="13"/>
  <c r="AZ334" i="13" s="1"/>
  <c r="AJ334" i="13"/>
  <c r="AS334" i="13" s="1"/>
  <c r="CB333" i="13"/>
  <c r="BQ334" i="13"/>
  <c r="BN334" i="13"/>
  <c r="J334" i="13"/>
  <c r="BH334" i="13"/>
  <c r="N333" i="13"/>
  <c r="BC334" i="13" l="1"/>
  <c r="AV334" i="13"/>
  <c r="AY334" i="13" s="1"/>
  <c r="AI334" i="13"/>
  <c r="AR334" i="13" s="1"/>
  <c r="CA333" i="13"/>
  <c r="CD333" i="13" s="1"/>
  <c r="CE333" i="13" s="1"/>
  <c r="P545" i="7"/>
  <c r="Q545" i="7"/>
  <c r="J545" i="7"/>
  <c r="H545" i="7"/>
  <c r="G545" i="7"/>
  <c r="I545" i="7"/>
  <c r="O545" i="7"/>
  <c r="N545" i="7"/>
  <c r="K545" i="7"/>
  <c r="R545" i="7"/>
  <c r="I334" i="13"/>
  <c r="BM334" i="13"/>
  <c r="BP334" i="13"/>
  <c r="S334" i="13"/>
  <c r="AB335" i="13" s="1"/>
  <c r="M334" i="13"/>
  <c r="BW334" i="13" l="1"/>
  <c r="BZ334" i="13"/>
  <c r="BB334" i="13"/>
  <c r="AU334" i="13"/>
  <c r="AX334" i="13" s="1"/>
  <c r="P334" i="13"/>
  <c r="L545" i="7"/>
  <c r="G445" i="12" s="1"/>
  <c r="BO334" i="13"/>
  <c r="BL334" i="13"/>
  <c r="H334" i="13"/>
  <c r="S545" i="7"/>
  <c r="K445" i="12" s="1"/>
  <c r="L445" i="12" s="1"/>
  <c r="M445" i="12" s="1"/>
  <c r="L334" i="13"/>
  <c r="R334" i="13"/>
  <c r="AA335" i="13" s="1"/>
  <c r="BV334" i="13" l="1"/>
  <c r="BY334" i="13"/>
  <c r="BA334" i="13"/>
  <c r="BD334" i="13" s="1"/>
  <c r="H445" i="12"/>
  <c r="I445" i="12" s="1"/>
  <c r="AK335" i="13"/>
  <c r="AT335" i="13" s="1"/>
  <c r="CC334" i="13"/>
  <c r="N446" i="12"/>
  <c r="BR334" i="13"/>
  <c r="BS335" i="13" s="1"/>
  <c r="Q334" i="13"/>
  <c r="Z335" i="13" s="1"/>
  <c r="F545" i="7" s="1"/>
  <c r="K334" i="13"/>
  <c r="O334" i="13"/>
  <c r="BU334" i="13" l="1"/>
  <c r="BX334" i="13"/>
  <c r="J446" i="12"/>
  <c r="AW335" i="13"/>
  <c r="AZ335" i="13" s="1"/>
  <c r="AJ335" i="13"/>
  <c r="AS335" i="13" s="1"/>
  <c r="CB334" i="13"/>
  <c r="BN335" i="13"/>
  <c r="J335" i="13"/>
  <c r="BQ335" i="13"/>
  <c r="BH335" i="13"/>
  <c r="N334" i="13"/>
  <c r="BC335" i="13" l="1"/>
  <c r="AV335" i="13"/>
  <c r="AY335" i="13" s="1"/>
  <c r="AI335" i="13"/>
  <c r="AR335" i="13" s="1"/>
  <c r="CA334" i="13"/>
  <c r="CD334" i="13" s="1"/>
  <c r="H546" i="7"/>
  <c r="I546" i="7"/>
  <c r="J546" i="7"/>
  <c r="G546" i="7"/>
  <c r="R546" i="7"/>
  <c r="N546" i="7"/>
  <c r="O546" i="7"/>
  <c r="K546" i="7"/>
  <c r="Q546" i="7"/>
  <c r="P546" i="7"/>
  <c r="M335" i="13"/>
  <c r="S335" i="13"/>
  <c r="AB336" i="13" s="1"/>
  <c r="BP335" i="13"/>
  <c r="BM335" i="13"/>
  <c r="I335" i="13"/>
  <c r="BW335" i="13" l="1"/>
  <c r="BZ335" i="13"/>
  <c r="BB335" i="13"/>
  <c r="AU335" i="13"/>
  <c r="AX335" i="13" s="1"/>
  <c r="CE334" i="13"/>
  <c r="H335" i="13"/>
  <c r="BO335" i="13"/>
  <c r="BL335" i="13"/>
  <c r="P335" i="13"/>
  <c r="S546" i="7"/>
  <c r="K446" i="12" s="1"/>
  <c r="L446" i="12" s="1"/>
  <c r="M446" i="12" s="1"/>
  <c r="R335" i="13"/>
  <c r="AA336" i="13" s="1"/>
  <c r="L335" i="13"/>
  <c r="L546" i="7"/>
  <c r="G446" i="12" s="1"/>
  <c r="BV335" i="13" l="1"/>
  <c r="BY335" i="13"/>
  <c r="H446" i="12"/>
  <c r="I446" i="12" s="1"/>
  <c r="BA335" i="13"/>
  <c r="BD335" i="13" s="1"/>
  <c r="AK336" i="13"/>
  <c r="AT336" i="13" s="1"/>
  <c r="CC335" i="13"/>
  <c r="N447" i="12"/>
  <c r="O335" i="13"/>
  <c r="K335" i="13"/>
  <c r="BR335" i="13"/>
  <c r="BS336" i="13" s="1"/>
  <c r="Q335" i="13"/>
  <c r="Z336" i="13" s="1"/>
  <c r="F546" i="7" s="1"/>
  <c r="BU335" i="13" l="1"/>
  <c r="BX335" i="13"/>
  <c r="J447" i="12"/>
  <c r="AW336" i="13"/>
  <c r="AZ336" i="13" s="1"/>
  <c r="AJ336" i="13"/>
  <c r="AS336" i="13" s="1"/>
  <c r="CB335" i="13"/>
  <c r="BH336" i="13"/>
  <c r="N335" i="13"/>
  <c r="BQ336" i="13"/>
  <c r="J336" i="13"/>
  <c r="BN336" i="13"/>
  <c r="BC336" i="13" l="1"/>
  <c r="AV336" i="13"/>
  <c r="AY336" i="13" s="1"/>
  <c r="AI336" i="13"/>
  <c r="AR336" i="13" s="1"/>
  <c r="CA335" i="13"/>
  <c r="CD335" i="13" s="1"/>
  <c r="CE335" i="13" s="1"/>
  <c r="M336" i="13"/>
  <c r="S336" i="13"/>
  <c r="AB337" i="13" s="1"/>
  <c r="BP336" i="13"/>
  <c r="BM336" i="13"/>
  <c r="I336" i="13"/>
  <c r="H547" i="7"/>
  <c r="O547" i="7"/>
  <c r="G547" i="7"/>
  <c r="P547" i="7"/>
  <c r="K547" i="7"/>
  <c r="J547" i="7"/>
  <c r="N547" i="7"/>
  <c r="I547" i="7"/>
  <c r="R547" i="7"/>
  <c r="Q547" i="7"/>
  <c r="BW336" i="13" l="1"/>
  <c r="BZ336" i="13"/>
  <c r="BB336" i="13"/>
  <c r="AU336" i="13"/>
  <c r="AX336" i="13" s="1"/>
  <c r="BL336" i="13"/>
  <c r="H336" i="13"/>
  <c r="BO336" i="13"/>
  <c r="P336" i="13"/>
  <c r="R336" i="13"/>
  <c r="AA337" i="13" s="1"/>
  <c r="L336" i="13"/>
  <c r="S547" i="7"/>
  <c r="K447" i="12" s="1"/>
  <c r="L447" i="12" s="1"/>
  <c r="M447" i="12" s="1"/>
  <c r="L547" i="7"/>
  <c r="G447" i="12" s="1"/>
  <c r="BV336" i="13" l="1"/>
  <c r="BY336" i="13"/>
  <c r="H447" i="12"/>
  <c r="I447" i="12" s="1"/>
  <c r="BA336" i="13"/>
  <c r="BD336" i="13" s="1"/>
  <c r="AK337" i="13"/>
  <c r="AT337" i="13" s="1"/>
  <c r="CC336" i="13"/>
  <c r="O336" i="13"/>
  <c r="N448" i="12"/>
  <c r="K336" i="13"/>
  <c r="BR336" i="13"/>
  <c r="BS337" i="13" s="1"/>
  <c r="Q336" i="13"/>
  <c r="Z337" i="13" s="1"/>
  <c r="F547" i="7" s="1"/>
  <c r="BU336" i="13" l="1"/>
  <c r="BX336" i="13"/>
  <c r="J448" i="12"/>
  <c r="AW337" i="13"/>
  <c r="AZ337" i="13" s="1"/>
  <c r="AJ337" i="13"/>
  <c r="AS337" i="13" s="1"/>
  <c r="CB336" i="13"/>
  <c r="BH337" i="13"/>
  <c r="J337" i="13"/>
  <c r="BQ337" i="13"/>
  <c r="BN337" i="13"/>
  <c r="N336" i="13"/>
  <c r="BC337" i="13" l="1"/>
  <c r="AV337" i="13"/>
  <c r="AY337" i="13" s="1"/>
  <c r="AI337" i="13"/>
  <c r="AR337" i="13" s="1"/>
  <c r="CA336" i="13"/>
  <c r="CD336" i="13" s="1"/>
  <c r="CE336" i="13" s="1"/>
  <c r="M337" i="13"/>
  <c r="S337" i="13"/>
  <c r="AB338" i="13" s="1"/>
  <c r="P548" i="7"/>
  <c r="K548" i="7"/>
  <c r="R548" i="7"/>
  <c r="O548" i="7"/>
  <c r="N548" i="7"/>
  <c r="J548" i="7"/>
  <c r="Q548" i="7"/>
  <c r="G548" i="7"/>
  <c r="H548" i="7"/>
  <c r="I548" i="7"/>
  <c r="BM337" i="13"/>
  <c r="I337" i="13"/>
  <c r="BP337" i="13"/>
  <c r="BW337" i="13" l="1"/>
  <c r="BZ337" i="13"/>
  <c r="BB337" i="13"/>
  <c r="AU337" i="13"/>
  <c r="AX337" i="13" s="1"/>
  <c r="BL337" i="13"/>
  <c r="BO337" i="13"/>
  <c r="H337" i="13"/>
  <c r="L337" i="13"/>
  <c r="R337" i="13"/>
  <c r="AA338" i="13" s="1"/>
  <c r="S548" i="7"/>
  <c r="K448" i="12" s="1"/>
  <c r="L448" i="12" s="1"/>
  <c r="M448" i="12" s="1"/>
  <c r="P337" i="13"/>
  <c r="L548" i="7"/>
  <c r="G448" i="12" s="1"/>
  <c r="BV337" i="13" l="1"/>
  <c r="BY337" i="13"/>
  <c r="H448" i="12"/>
  <c r="I448" i="12" s="1"/>
  <c r="BA337" i="13"/>
  <c r="BD337" i="13" s="1"/>
  <c r="AK338" i="13"/>
  <c r="AT338" i="13" s="1"/>
  <c r="CC337" i="13"/>
  <c r="O337" i="13"/>
  <c r="N449" i="12"/>
  <c r="K337" i="13"/>
  <c r="BR337" i="13"/>
  <c r="BS338" i="13" s="1"/>
  <c r="Q337" i="13"/>
  <c r="Z338" i="13" s="1"/>
  <c r="F548" i="7" s="1"/>
  <c r="BU337" i="13" l="1"/>
  <c r="BX337" i="13"/>
  <c r="J449" i="12"/>
  <c r="AW338" i="13"/>
  <c r="AZ338" i="13" s="1"/>
  <c r="AJ338" i="13"/>
  <c r="AS338" i="13" s="1"/>
  <c r="CB337" i="13"/>
  <c r="N337" i="13"/>
  <c r="BN338" i="13"/>
  <c r="J338" i="13"/>
  <c r="BQ338" i="13"/>
  <c r="BH338" i="13"/>
  <c r="BC338" i="13" l="1"/>
  <c r="AV338" i="13"/>
  <c r="AY338" i="13" s="1"/>
  <c r="AI338" i="13"/>
  <c r="AR338" i="13" s="1"/>
  <c r="CA337" i="13"/>
  <c r="CD337" i="13" s="1"/>
  <c r="BP338" i="13"/>
  <c r="BM338" i="13"/>
  <c r="I338" i="13"/>
  <c r="M338" i="13"/>
  <c r="S338" i="13"/>
  <c r="AB339" i="13" s="1"/>
  <c r="N549" i="7"/>
  <c r="K549" i="7"/>
  <c r="P549" i="7"/>
  <c r="Q549" i="7"/>
  <c r="I549" i="7"/>
  <c r="J549" i="7"/>
  <c r="O549" i="7"/>
  <c r="G549" i="7"/>
  <c r="R549" i="7"/>
  <c r="H549" i="7"/>
  <c r="BW338" i="13" l="1"/>
  <c r="BZ338" i="13"/>
  <c r="BB338" i="13"/>
  <c r="AU338" i="13"/>
  <c r="AX338" i="13" s="1"/>
  <c r="CE337" i="13"/>
  <c r="H338" i="13"/>
  <c r="BL338" i="13"/>
  <c r="BO338" i="13"/>
  <c r="L549" i="7"/>
  <c r="G449" i="12" s="1"/>
  <c r="L338" i="13"/>
  <c r="R338" i="13"/>
  <c r="AA339" i="13" s="1"/>
  <c r="S549" i="7"/>
  <c r="K449" i="12" s="1"/>
  <c r="L449" i="12" s="1"/>
  <c r="M449" i="12" s="1"/>
  <c r="P338" i="13"/>
  <c r="BV338" i="13" l="1"/>
  <c r="BY338" i="13"/>
  <c r="H449" i="12"/>
  <c r="I449" i="12" s="1"/>
  <c r="BA338" i="13"/>
  <c r="BD338" i="13" s="1"/>
  <c r="AK339" i="13"/>
  <c r="AT339" i="13" s="1"/>
  <c r="CC338" i="13"/>
  <c r="O338" i="13"/>
  <c r="N450" i="12"/>
  <c r="BR338" i="13"/>
  <c r="BS339" i="13" s="1"/>
  <c r="K338" i="13"/>
  <c r="Q338" i="13"/>
  <c r="Z339" i="13" s="1"/>
  <c r="F549" i="7" s="1"/>
  <c r="BU338" i="13" l="1"/>
  <c r="BX338" i="13"/>
  <c r="J450" i="12"/>
  <c r="AW339" i="13"/>
  <c r="AZ339" i="13" s="1"/>
  <c r="AJ339" i="13"/>
  <c r="AS339" i="13" s="1"/>
  <c r="CB338" i="13"/>
  <c r="J339" i="13"/>
  <c r="BN339" i="13"/>
  <c r="BQ339" i="13"/>
  <c r="N338" i="13"/>
  <c r="BH339" i="13"/>
  <c r="BC339" i="13" l="1"/>
  <c r="AV339" i="13"/>
  <c r="AY339" i="13" s="1"/>
  <c r="AI339" i="13"/>
  <c r="AR339" i="13" s="1"/>
  <c r="CA338" i="13"/>
  <c r="CD338" i="13" s="1"/>
  <c r="I339" i="13"/>
  <c r="BP339" i="13"/>
  <c r="BM339" i="13"/>
  <c r="M339" i="13"/>
  <c r="S339" i="13"/>
  <c r="AB340" i="13" s="1"/>
  <c r="K550" i="7"/>
  <c r="O550" i="7"/>
  <c r="I550" i="7"/>
  <c r="N550" i="7"/>
  <c r="Q550" i="7"/>
  <c r="J550" i="7"/>
  <c r="G550" i="7"/>
  <c r="P550" i="7"/>
  <c r="R550" i="7"/>
  <c r="H550" i="7"/>
  <c r="BW339" i="13" l="1"/>
  <c r="BZ339" i="13"/>
  <c r="BB339" i="13"/>
  <c r="AU339" i="13"/>
  <c r="AX339" i="13" s="1"/>
  <c r="CE338" i="13"/>
  <c r="H339" i="13"/>
  <c r="BO339" i="13"/>
  <c r="BL339" i="13"/>
  <c r="L550" i="7"/>
  <c r="G450" i="12" s="1"/>
  <c r="S550" i="7"/>
  <c r="K450" i="12" s="1"/>
  <c r="L450" i="12" s="1"/>
  <c r="M450" i="12" s="1"/>
  <c r="R339" i="13"/>
  <c r="AA340" i="13" s="1"/>
  <c r="L339" i="13"/>
  <c r="P339" i="13"/>
  <c r="BV339" i="13" l="1"/>
  <c r="BY339" i="13"/>
  <c r="H450" i="12"/>
  <c r="I450" i="12" s="1"/>
  <c r="BA339" i="13"/>
  <c r="BD339" i="13" s="1"/>
  <c r="AK340" i="13"/>
  <c r="AT340" i="13" s="1"/>
  <c r="CC339" i="13"/>
  <c r="K339" i="13"/>
  <c r="Q339" i="13"/>
  <c r="Z340" i="13" s="1"/>
  <c r="F550" i="7" s="1"/>
  <c r="BR339" i="13"/>
  <c r="BS340" i="13" s="1"/>
  <c r="N451" i="12"/>
  <c r="O339" i="13"/>
  <c r="BU339" i="13" l="1"/>
  <c r="BX339" i="13"/>
  <c r="J451" i="12"/>
  <c r="AW340" i="13"/>
  <c r="AZ340" i="13" s="1"/>
  <c r="AJ340" i="13"/>
  <c r="AS340" i="13" s="1"/>
  <c r="CB339" i="13"/>
  <c r="BQ340" i="13"/>
  <c r="BN340" i="13"/>
  <c r="J340" i="13"/>
  <c r="BH340" i="13"/>
  <c r="N339" i="13"/>
  <c r="BC340" i="13" l="1"/>
  <c r="AV340" i="13"/>
  <c r="AY340" i="13" s="1"/>
  <c r="AI340" i="13"/>
  <c r="AR340" i="13" s="1"/>
  <c r="CA339" i="13"/>
  <c r="CD339" i="13" s="1"/>
  <c r="CE339" i="13" s="1"/>
  <c r="N551" i="7"/>
  <c r="Q551" i="7"/>
  <c r="H551" i="7"/>
  <c r="G551" i="7"/>
  <c r="P551" i="7"/>
  <c r="J551" i="7"/>
  <c r="O551" i="7"/>
  <c r="R551" i="7"/>
  <c r="K551" i="7"/>
  <c r="I551" i="7"/>
  <c r="BP340" i="13"/>
  <c r="BM340" i="13"/>
  <c r="I340" i="13"/>
  <c r="M340" i="13"/>
  <c r="S340" i="13"/>
  <c r="AB341" i="13" s="1"/>
  <c r="BW340" i="13" l="1"/>
  <c r="BZ340" i="13"/>
  <c r="BB340" i="13"/>
  <c r="AU340" i="13"/>
  <c r="AX340" i="13" s="1"/>
  <c r="R340" i="13"/>
  <c r="AA341" i="13" s="1"/>
  <c r="L340" i="13"/>
  <c r="H340" i="13"/>
  <c r="BO340" i="13"/>
  <c r="BL340" i="13"/>
  <c r="L551" i="7"/>
  <c r="G451" i="12" s="1"/>
  <c r="P340" i="13"/>
  <c r="S551" i="7"/>
  <c r="K451" i="12" s="1"/>
  <c r="L451" i="12" s="1"/>
  <c r="M451" i="12" s="1"/>
  <c r="BV340" i="13" l="1"/>
  <c r="BY340" i="13"/>
  <c r="BA340" i="13"/>
  <c r="BD340" i="13" s="1"/>
  <c r="H451" i="12"/>
  <c r="I451" i="12" s="1"/>
  <c r="AK341" i="13"/>
  <c r="AT341" i="13" s="1"/>
  <c r="CC340" i="13"/>
  <c r="BR340" i="13"/>
  <c r="BS341" i="13" s="1"/>
  <c r="Q340" i="13"/>
  <c r="Z341" i="13" s="1"/>
  <c r="F551" i="7" s="1"/>
  <c r="K340" i="13"/>
  <c r="O340" i="13"/>
  <c r="N452" i="12"/>
  <c r="BU340" i="13" l="1"/>
  <c r="BX340" i="13"/>
  <c r="J452" i="12"/>
  <c r="AW341" i="13"/>
  <c r="AZ341" i="13" s="1"/>
  <c r="AJ341" i="13"/>
  <c r="AS341" i="13" s="1"/>
  <c r="CB340" i="13"/>
  <c r="BH341" i="13"/>
  <c r="N340" i="13"/>
  <c r="BN341" i="13"/>
  <c r="BQ341" i="13"/>
  <c r="J341" i="13"/>
  <c r="BC341" i="13" l="1"/>
  <c r="AV341" i="13"/>
  <c r="AY341" i="13" s="1"/>
  <c r="AI341" i="13"/>
  <c r="AR341" i="13" s="1"/>
  <c r="CA340" i="13"/>
  <c r="CD340" i="13" s="1"/>
  <c r="CE340" i="13" s="1"/>
  <c r="I341" i="13"/>
  <c r="BM341" i="13"/>
  <c r="BP341" i="13"/>
  <c r="O552" i="7"/>
  <c r="I552" i="7"/>
  <c r="P552" i="7"/>
  <c r="G552" i="7"/>
  <c r="R552" i="7"/>
  <c r="H552" i="7"/>
  <c r="Q552" i="7"/>
  <c r="J552" i="7"/>
  <c r="N552" i="7"/>
  <c r="K552" i="7"/>
  <c r="M341" i="13"/>
  <c r="S341" i="13"/>
  <c r="AB342" i="13" s="1"/>
  <c r="BW341" i="13" l="1"/>
  <c r="BZ341" i="13"/>
  <c r="BB341" i="13"/>
  <c r="AU341" i="13"/>
  <c r="AX341" i="13" s="1"/>
  <c r="S552" i="7"/>
  <c r="K452" i="12" s="1"/>
  <c r="L452" i="12" s="1"/>
  <c r="M452" i="12" s="1"/>
  <c r="BO341" i="13"/>
  <c r="H341" i="13"/>
  <c r="BL341" i="13"/>
  <c r="P341" i="13"/>
  <c r="L552" i="7"/>
  <c r="G452" i="12" s="1"/>
  <c r="R341" i="13"/>
  <c r="AA342" i="13" s="1"/>
  <c r="L341" i="13"/>
  <c r="BV341" i="13" l="1"/>
  <c r="BY341" i="13"/>
  <c r="H452" i="12"/>
  <c r="I452" i="12" s="1"/>
  <c r="BA341" i="13"/>
  <c r="BD341" i="13" s="1"/>
  <c r="AK342" i="13"/>
  <c r="AT342" i="13" s="1"/>
  <c r="CC341" i="13"/>
  <c r="O341" i="13"/>
  <c r="BR341" i="13"/>
  <c r="BS342" i="13" s="1"/>
  <c r="K341" i="13"/>
  <c r="Q341" i="13"/>
  <c r="Z342" i="13" s="1"/>
  <c r="F552" i="7" s="1"/>
  <c r="N453" i="12"/>
  <c r="BU341" i="13" l="1"/>
  <c r="BX341" i="13"/>
  <c r="J453" i="12"/>
  <c r="AW342" i="13"/>
  <c r="AZ342" i="13" s="1"/>
  <c r="AJ342" i="13"/>
  <c r="AS342" i="13" s="1"/>
  <c r="CB341" i="13"/>
  <c r="N341" i="13"/>
  <c r="BH342" i="13"/>
  <c r="J342" i="13"/>
  <c r="BQ342" i="13"/>
  <c r="BN342" i="13"/>
  <c r="BC342" i="13" l="1"/>
  <c r="AV342" i="13"/>
  <c r="AY342" i="13" s="1"/>
  <c r="AI342" i="13"/>
  <c r="AR342" i="13" s="1"/>
  <c r="CA341" i="13"/>
  <c r="CD341" i="13" s="1"/>
  <c r="CE341" i="13" s="1"/>
  <c r="BM342" i="13"/>
  <c r="BP342" i="13"/>
  <c r="I342" i="13"/>
  <c r="S342" i="13"/>
  <c r="AB343" i="13" s="1"/>
  <c r="M342" i="13"/>
  <c r="Q553" i="7"/>
  <c r="K553" i="7"/>
  <c r="G553" i="7"/>
  <c r="O553" i="7"/>
  <c r="I553" i="7"/>
  <c r="R553" i="7"/>
  <c r="P553" i="7"/>
  <c r="H553" i="7"/>
  <c r="J553" i="7"/>
  <c r="N553" i="7"/>
  <c r="BW342" i="13" l="1"/>
  <c r="BZ342" i="13"/>
  <c r="BB342" i="13"/>
  <c r="AU342" i="13"/>
  <c r="AX342" i="13" s="1"/>
  <c r="H342" i="13"/>
  <c r="BO342" i="13"/>
  <c r="BL342" i="13"/>
  <c r="P342" i="13"/>
  <c r="S553" i="7"/>
  <c r="K453" i="12" s="1"/>
  <c r="L453" i="12" s="1"/>
  <c r="M453" i="12" s="1"/>
  <c r="L553" i="7"/>
  <c r="G453" i="12" s="1"/>
  <c r="L342" i="13"/>
  <c r="R342" i="13"/>
  <c r="AA343" i="13" s="1"/>
  <c r="BV342" i="13" l="1"/>
  <c r="BY342" i="13"/>
  <c r="H453" i="12"/>
  <c r="I453" i="12" s="1"/>
  <c r="BA342" i="13"/>
  <c r="BD342" i="13" s="1"/>
  <c r="AK343" i="13"/>
  <c r="AT343" i="13" s="1"/>
  <c r="CC342" i="13"/>
  <c r="N454" i="12"/>
  <c r="K342" i="13"/>
  <c r="Q342" i="13"/>
  <c r="Z343" i="13" s="1"/>
  <c r="F553" i="7" s="1"/>
  <c r="BR342" i="13"/>
  <c r="BS343" i="13" s="1"/>
  <c r="O342" i="13"/>
  <c r="BU342" i="13" l="1"/>
  <c r="BX342" i="13"/>
  <c r="J454" i="12"/>
  <c r="AW343" i="13"/>
  <c r="AZ343" i="13" s="1"/>
  <c r="AJ343" i="13"/>
  <c r="AS343" i="13" s="1"/>
  <c r="CB342" i="13"/>
  <c r="N342" i="13"/>
  <c r="BH343" i="13"/>
  <c r="BQ343" i="13"/>
  <c r="BN343" i="13"/>
  <c r="J343" i="13"/>
  <c r="BC343" i="13" l="1"/>
  <c r="AV343" i="13"/>
  <c r="AY343" i="13" s="1"/>
  <c r="AI343" i="13"/>
  <c r="AR343" i="13" s="1"/>
  <c r="CA342" i="13"/>
  <c r="CD342" i="13" s="1"/>
  <c r="M343" i="13"/>
  <c r="S343" i="13"/>
  <c r="AB344" i="13" s="1"/>
  <c r="Q554" i="7"/>
  <c r="P554" i="7"/>
  <c r="N554" i="7"/>
  <c r="K554" i="7"/>
  <c r="R554" i="7"/>
  <c r="I554" i="7"/>
  <c r="H554" i="7"/>
  <c r="G554" i="7"/>
  <c r="J554" i="7"/>
  <c r="O554" i="7"/>
  <c r="BM343" i="13"/>
  <c r="BP343" i="13"/>
  <c r="I343" i="13"/>
  <c r="BW343" i="13" l="1"/>
  <c r="BZ343" i="13"/>
  <c r="BB343" i="13"/>
  <c r="H343" i="13"/>
  <c r="CE342" i="13"/>
  <c r="L343" i="13"/>
  <c r="R343" i="13"/>
  <c r="AA344" i="13" s="1"/>
  <c r="S554" i="7"/>
  <c r="K454" i="12" s="1"/>
  <c r="L454" i="12" s="1"/>
  <c r="M454" i="12" s="1"/>
  <c r="P343" i="13"/>
  <c r="L554" i="7"/>
  <c r="G454" i="12" s="1"/>
  <c r="BV343" i="13" l="1"/>
  <c r="BY343" i="13"/>
  <c r="H454" i="12"/>
  <c r="I454" i="12" s="1"/>
  <c r="AU343" i="13"/>
  <c r="AX343" i="13" s="1"/>
  <c r="BL343" i="13"/>
  <c r="BO343" i="13"/>
  <c r="AK344" i="13"/>
  <c r="AT344" i="13" s="1"/>
  <c r="CC343" i="13"/>
  <c r="N455" i="12"/>
  <c r="O343" i="13"/>
  <c r="BR343" i="13"/>
  <c r="BS344" i="13" s="1"/>
  <c r="Q343" i="13"/>
  <c r="Z344" i="13" s="1"/>
  <c r="F554" i="7" s="1"/>
  <c r="K343" i="13"/>
  <c r="BU343" i="13" l="1"/>
  <c r="BX343" i="13"/>
  <c r="J455" i="12"/>
  <c r="BA343" i="13"/>
  <c r="BD343" i="13" s="1"/>
  <c r="AW344" i="13"/>
  <c r="AZ344" i="13" s="1"/>
  <c r="AJ344" i="13"/>
  <c r="AS344" i="13" s="1"/>
  <c r="CB343" i="13"/>
  <c r="BH344" i="13"/>
  <c r="N343" i="13"/>
  <c r="BQ344" i="13"/>
  <c r="J344" i="13"/>
  <c r="BN344" i="13"/>
  <c r="BC344" i="13" l="1"/>
  <c r="AV344" i="13"/>
  <c r="AY344" i="13" s="1"/>
  <c r="AI344" i="13"/>
  <c r="AR344" i="13" s="1"/>
  <c r="CA343" i="13"/>
  <c r="CD343" i="13" s="1"/>
  <c r="R555" i="7"/>
  <c r="G555" i="7"/>
  <c r="P555" i="7"/>
  <c r="J555" i="7"/>
  <c r="I555" i="7"/>
  <c r="N555" i="7"/>
  <c r="H555" i="7"/>
  <c r="Q555" i="7"/>
  <c r="O555" i="7"/>
  <c r="K555" i="7"/>
  <c r="M344" i="13"/>
  <c r="S344" i="13"/>
  <c r="AB345" i="13" s="1"/>
  <c r="BP344" i="13"/>
  <c r="I344" i="13"/>
  <c r="BM344" i="13"/>
  <c r="BW344" i="13" l="1"/>
  <c r="BZ344" i="13"/>
  <c r="BB344" i="13"/>
  <c r="AU344" i="13"/>
  <c r="AX344" i="13" s="1"/>
  <c r="CE343" i="13"/>
  <c r="R344" i="13"/>
  <c r="AA345" i="13" s="1"/>
  <c r="L344" i="13"/>
  <c r="S555" i="7"/>
  <c r="K455" i="12" s="1"/>
  <c r="L455" i="12" s="1"/>
  <c r="M455" i="12" s="1"/>
  <c r="H344" i="13"/>
  <c r="BO344" i="13"/>
  <c r="BL344" i="13"/>
  <c r="P344" i="13"/>
  <c r="L555" i="7"/>
  <c r="G455" i="12" s="1"/>
  <c r="BV344" i="13" l="1"/>
  <c r="BY344" i="13"/>
  <c r="H455" i="12"/>
  <c r="I455" i="12" s="1"/>
  <c r="BA344" i="13"/>
  <c r="BD344" i="13" s="1"/>
  <c r="AK345" i="13"/>
  <c r="AT345" i="13" s="1"/>
  <c r="CC344" i="13"/>
  <c r="N456" i="12"/>
  <c r="O344" i="13"/>
  <c r="BR344" i="13"/>
  <c r="BS345" i="13" s="1"/>
  <c r="K344" i="13"/>
  <c r="Q344" i="13"/>
  <c r="Z345" i="13" s="1"/>
  <c r="F555" i="7" s="1"/>
  <c r="BU344" i="13" l="1"/>
  <c r="BX344" i="13"/>
  <c r="J456" i="12"/>
  <c r="AW345" i="13"/>
  <c r="AZ345" i="13" s="1"/>
  <c r="AJ345" i="13"/>
  <c r="AS345" i="13" s="1"/>
  <c r="CB344" i="13"/>
  <c r="N344" i="13"/>
  <c r="BH345" i="13"/>
  <c r="BQ345" i="13"/>
  <c r="BN345" i="13"/>
  <c r="J345" i="13"/>
  <c r="BC345" i="13" l="1"/>
  <c r="AV345" i="13"/>
  <c r="AY345" i="13" s="1"/>
  <c r="AI345" i="13"/>
  <c r="AR345" i="13" s="1"/>
  <c r="CA344" i="13"/>
  <c r="CD344" i="13" s="1"/>
  <c r="R556" i="7"/>
  <c r="N556" i="7"/>
  <c r="Q556" i="7"/>
  <c r="K556" i="7"/>
  <c r="P556" i="7"/>
  <c r="G556" i="7"/>
  <c r="H556" i="7"/>
  <c r="O556" i="7"/>
  <c r="J556" i="7"/>
  <c r="I556" i="7"/>
  <c r="I345" i="13"/>
  <c r="BM345" i="13"/>
  <c r="BP345" i="13"/>
  <c r="S345" i="13"/>
  <c r="AB346" i="13" s="1"/>
  <c r="M345" i="13"/>
  <c r="BW345" i="13" l="1"/>
  <c r="BZ345" i="13"/>
  <c r="BB345" i="13"/>
  <c r="AU345" i="13"/>
  <c r="AX345" i="13" s="1"/>
  <c r="CE344" i="13"/>
  <c r="L556" i="7"/>
  <c r="G456" i="12" s="1"/>
  <c r="S556" i="7"/>
  <c r="K456" i="12" s="1"/>
  <c r="L456" i="12" s="1"/>
  <c r="M456" i="12" s="1"/>
  <c r="P345" i="13"/>
  <c r="H345" i="13"/>
  <c r="BO345" i="13"/>
  <c r="BL345" i="13"/>
  <c r="L345" i="13"/>
  <c r="R345" i="13"/>
  <c r="AA346" i="13" s="1"/>
  <c r="BV345" i="13" l="1"/>
  <c r="BY345" i="13"/>
  <c r="BA345" i="13"/>
  <c r="BD345" i="13" s="1"/>
  <c r="H456" i="12"/>
  <c r="I456" i="12" s="1"/>
  <c r="AK346" i="13"/>
  <c r="AT346" i="13" s="1"/>
  <c r="CC345" i="13"/>
  <c r="O345" i="13"/>
  <c r="BR345" i="13"/>
  <c r="BS346" i="13" s="1"/>
  <c r="K345" i="13"/>
  <c r="Q345" i="13"/>
  <c r="Z346" i="13" s="1"/>
  <c r="F556" i="7" s="1"/>
  <c r="BU345" i="13" l="1"/>
  <c r="BX345" i="13"/>
  <c r="AW346" i="13"/>
  <c r="AZ346" i="13" s="1"/>
  <c r="AJ346" i="13"/>
  <c r="AS346" i="13" s="1"/>
  <c r="CB345" i="13"/>
  <c r="BH346" i="13"/>
  <c r="J346" i="13"/>
  <c r="BQ346" i="13"/>
  <c r="BN346" i="13"/>
  <c r="N345" i="13"/>
  <c r="BC346" i="13" l="1"/>
  <c r="BC3" i="13" s="1"/>
  <c r="AV346" i="13"/>
  <c r="AY346" i="13" s="1"/>
  <c r="AI346" i="13"/>
  <c r="AR346" i="13" s="1"/>
  <c r="CA345" i="13"/>
  <c r="CD345" i="13" s="1"/>
  <c r="I346" i="13"/>
  <c r="BP346" i="13"/>
  <c r="BM346" i="13"/>
  <c r="S346" i="13"/>
  <c r="M346" i="13"/>
  <c r="BW346" i="13" l="1"/>
  <c r="BZ346" i="13"/>
  <c r="BB346" i="13"/>
  <c r="BB3" i="13" s="1"/>
  <c r="AU346" i="13"/>
  <c r="AX346" i="13" s="1"/>
  <c r="CE345" i="13"/>
  <c r="P346" i="13"/>
  <c r="BO346" i="13"/>
  <c r="H346" i="13"/>
  <c r="BL346" i="13"/>
  <c r="L346" i="13"/>
  <c r="R346" i="13"/>
  <c r="BV346" i="13" l="1"/>
  <c r="BY346" i="13"/>
  <c r="BA346" i="13"/>
  <c r="BD346" i="13" s="1"/>
  <c r="CC346" i="13"/>
  <c r="BR346" i="13"/>
  <c r="Q346" i="13"/>
  <c r="K346" i="13"/>
  <c r="O346" i="13"/>
  <c r="BD3" i="13" l="1"/>
  <c r="BA3" i="13"/>
  <c r="BU346" i="13"/>
  <c r="BX346" i="13"/>
  <c r="CB346" i="13"/>
  <c r="N346" i="13"/>
  <c r="CA346" i="13" l="1"/>
  <c r="CD346" i="13" s="1"/>
  <c r="CE346" i="13" s="1"/>
  <c r="CE5" i="13" s="1"/>
</calcChain>
</file>

<file path=xl/sharedStrings.xml><?xml version="1.0" encoding="utf-8"?>
<sst xmlns="http://schemas.openxmlformats.org/spreadsheetml/2006/main" count="183" uniqueCount="72">
  <si>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</si>
  <si>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</si>
  <si>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</si>
  <si>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</si>
  <si>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</si>
  <si>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</si>
  <si>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</si>
  <si>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</si>
  <si>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</si>
  <si>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</si>
  <si>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</si>
  <si>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</si>
  <si>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</si>
  <si>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</si>
  <si>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</si>
  <si>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</si>
  <si>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</si>
  <si>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</si>
  <si>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</si>
  <si>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</si>
  <si>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</si>
  <si>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</si>
  <si>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</si>
  <si>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</si>
  <si>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</si>
  <si>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</si>
  <si>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</si>
  <si>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</si>
  <si>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</si>
  <si>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</si>
  <si>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</si>
  <si>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</si>
  <si>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</si>
  <si>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</si>
  <si>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</si>
  <si>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</si>
  <si>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</si>
  <si>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</si>
  <si>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</si>
  <si>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</si>
  <si>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</si>
  <si>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</si>
  <si>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</si>
  <si>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</si>
  <si>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</si>
  <si>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</si>
  <si>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</si>
  <si>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</si>
  <si>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</si>
  <si>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</si>
  <si>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</si>
  <si>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</si>
  <si>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</si>
  <si>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</si>
  <si>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</si>
  <si>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</si>
  <si>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</si>
  <si>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</si>
  <si>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</si>
  <si>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</si>
  <si>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</si>
  <si>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</si>
  <si>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</si>
  <si>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</si>
  <si>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</si>
  <si>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</si>
  <si>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Social cost of carbon</t>
  </si>
  <si>
    <t>dollar per tonne of carbon</t>
  </si>
  <si>
    <t>Consumption per capita</t>
  </si>
  <si>
    <t>Utility</t>
  </si>
  <si>
    <t>NPV</t>
  </si>
  <si>
    <t>Impact of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</si>
</sst>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.000000"/>
    <numFmt numFmtId="168" formatCode="0.0%"/>
    <numFmt numFmtId="169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1" max="5" width="9.109375" style="2"/>
    <col min="6" max="6" width="10" style="2" bestFit="1" customWidth="1"/>
    <col min="7" max="11" width="9.109375" style="2"/>
    <col min="12" max="13" width="9.44140625" style="2" customWidth="1"/>
    <col min="14" max="16384" width="9.109375" style="2"/>
  </cols>
  <sheetData>
    <row r="1" spans="1:38" x14ac:dyDescent="0.3">
      <c r="A1" s="2" t="s">
        <v>10</v>
      </c>
      <c r="G1" s="2" t="s">
        <v>11</v>
      </c>
      <c r="M1" s="2" t="s">
        <v>58</v>
      </c>
    </row>
    <row r="2" spans="1:38" x14ac:dyDescent="0.3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 x14ac:dyDescent="0.3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 x14ac:dyDescent="0.3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 x14ac:dyDescent="0.3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 x14ac:dyDescent="0.3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 x14ac:dyDescent="0.3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3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3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3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3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3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3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3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3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3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3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3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3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3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3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3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3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3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x14ac:dyDescent="0.3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 x14ac:dyDescent="0.3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 x14ac:dyDescent="0.3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 x14ac:dyDescent="0.3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 x14ac:dyDescent="0.3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 x14ac:dyDescent="0.3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 x14ac:dyDescent="0.3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x14ac:dyDescent="0.3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 x14ac:dyDescent="0.3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 x14ac:dyDescent="0.3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 x14ac:dyDescent="0.3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 x14ac:dyDescent="0.3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 x14ac:dyDescent="0.3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 x14ac:dyDescent="0.3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x14ac:dyDescent="0.3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 x14ac:dyDescent="0.3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 x14ac:dyDescent="0.3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 x14ac:dyDescent="0.3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x14ac:dyDescent="0.3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x14ac:dyDescent="0.3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 x14ac:dyDescent="0.3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 x14ac:dyDescent="0.3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 x14ac:dyDescent="0.3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 x14ac:dyDescent="0.3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x14ac:dyDescent="0.3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x14ac:dyDescent="0.3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 x14ac:dyDescent="0.3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 x14ac:dyDescent="0.3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 x14ac:dyDescent="0.3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 x14ac:dyDescent="0.3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 x14ac:dyDescent="0.3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 x14ac:dyDescent="0.3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 x14ac:dyDescent="0.3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 x14ac:dyDescent="0.3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 x14ac:dyDescent="0.3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 x14ac:dyDescent="0.3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 x14ac:dyDescent="0.3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 x14ac:dyDescent="0.3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 x14ac:dyDescent="0.3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 x14ac:dyDescent="0.3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 x14ac:dyDescent="0.3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x14ac:dyDescent="0.3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 x14ac:dyDescent="0.3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x14ac:dyDescent="0.3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 x14ac:dyDescent="0.3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x14ac:dyDescent="0.3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x14ac:dyDescent="0.3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x14ac:dyDescent="0.3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x14ac:dyDescent="0.3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x14ac:dyDescent="0.3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x14ac:dyDescent="0.3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x14ac:dyDescent="0.3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x14ac:dyDescent="0.3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x14ac:dyDescent="0.3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x14ac:dyDescent="0.3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 x14ac:dyDescent="0.3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 x14ac:dyDescent="0.3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x14ac:dyDescent="0.3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x14ac:dyDescent="0.3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 x14ac:dyDescent="0.3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 x14ac:dyDescent="0.3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 x14ac:dyDescent="0.3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 x14ac:dyDescent="0.3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 x14ac:dyDescent="0.3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 x14ac:dyDescent="0.3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 x14ac:dyDescent="0.3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x14ac:dyDescent="0.3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 x14ac:dyDescent="0.3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 x14ac:dyDescent="0.3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x14ac:dyDescent="0.3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x14ac:dyDescent="0.3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x14ac:dyDescent="0.3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x14ac:dyDescent="0.3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x14ac:dyDescent="0.3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 x14ac:dyDescent="0.3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 x14ac:dyDescent="0.3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 x14ac:dyDescent="0.3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 x14ac:dyDescent="0.3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 x14ac:dyDescent="0.3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 x14ac:dyDescent="0.3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 x14ac:dyDescent="0.3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 x14ac:dyDescent="0.3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 x14ac:dyDescent="0.3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 x14ac:dyDescent="0.3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 x14ac:dyDescent="0.3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 x14ac:dyDescent="0.3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 x14ac:dyDescent="0.3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 x14ac:dyDescent="0.3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 x14ac:dyDescent="0.3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 x14ac:dyDescent="0.3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 x14ac:dyDescent="0.3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x14ac:dyDescent="0.3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 x14ac:dyDescent="0.3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 x14ac:dyDescent="0.3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 x14ac:dyDescent="0.3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 x14ac:dyDescent="0.3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x14ac:dyDescent="0.3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x14ac:dyDescent="0.3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x14ac:dyDescent="0.3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 x14ac:dyDescent="0.3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 x14ac:dyDescent="0.3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 x14ac:dyDescent="0.3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x14ac:dyDescent="0.3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 x14ac:dyDescent="0.3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 x14ac:dyDescent="0.3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 x14ac:dyDescent="0.3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 x14ac:dyDescent="0.3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 x14ac:dyDescent="0.3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 x14ac:dyDescent="0.3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 x14ac:dyDescent="0.3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x14ac:dyDescent="0.3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x14ac:dyDescent="0.3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 x14ac:dyDescent="0.3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 x14ac:dyDescent="0.3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 x14ac:dyDescent="0.3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 x14ac:dyDescent="0.3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 x14ac:dyDescent="0.3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 x14ac:dyDescent="0.3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 x14ac:dyDescent="0.3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 x14ac:dyDescent="0.3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 x14ac:dyDescent="0.3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9911.607571013059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x14ac:dyDescent="0.3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10147.432817762112</v>
      </c>
      <c r="G273" s="13">
        <f t="shared" si="51"/>
        <v>25.689071332806083</v>
      </c>
      <c r="H273" s="13">
        <f t="shared" si="51"/>
        <v>35.994760526473065</v>
      </c>
      <c r="I273" s="13">
        <f t="shared" si="51"/>
        <v>42.383544379347654</v>
      </c>
      <c r="J273" s="13">
        <f t="shared" si="51"/>
        <v>15.300233723985404</v>
      </c>
      <c r="K273" s="13">
        <f t="shared" si="51"/>
        <v>1.1521969438286972</v>
      </c>
      <c r="L273" s="13">
        <f t="shared" si="59"/>
        <v>395.51980690644092</v>
      </c>
      <c r="M273" s="3">
        <v>0</v>
      </c>
      <c r="N273" s="3">
        <f t="shared" si="56"/>
        <v>25.689132365669934</v>
      </c>
      <c r="O273" s="3">
        <f t="shared" si="52"/>
        <v>35.994854164874013</v>
      </c>
      <c r="P273" s="3">
        <f t="shared" si="53"/>
        <v>42.383692597546201</v>
      </c>
      <c r="Q273" s="3">
        <f t="shared" si="54"/>
        <v>15.300344389847357</v>
      </c>
      <c r="R273" s="3">
        <f t="shared" si="55"/>
        <v>1.1522254194465242</v>
      </c>
      <c r="S273" s="3">
        <f t="shared" si="57"/>
        <v>395.52024893738405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 x14ac:dyDescent="0.3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10386.077670213288</v>
      </c>
      <c r="G274" s="13">
        <f t="shared" si="51"/>
        <v>26.308398218397198</v>
      </c>
      <c r="H274" s="13">
        <f t="shared" si="51"/>
        <v>36.848548457258254</v>
      </c>
      <c r="I274" s="13">
        <f t="shared" si="51"/>
        <v>43.33914329184595</v>
      </c>
      <c r="J274" s="13">
        <f t="shared" si="51"/>
        <v>15.617192714569875</v>
      </c>
      <c r="K274" s="13">
        <f t="shared" si="51"/>
        <v>1.1752480690678495</v>
      </c>
      <c r="L274" s="13">
        <f t="shared" si="59"/>
        <v>398.28853075113915</v>
      </c>
      <c r="M274" s="3">
        <v>0</v>
      </c>
      <c r="N274" s="3">
        <f t="shared" si="56"/>
        <v>26.308459251261048</v>
      </c>
      <c r="O274" s="3">
        <f t="shared" si="52"/>
        <v>36.848641838057162</v>
      </c>
      <c r="P274" s="3">
        <f t="shared" si="53"/>
        <v>43.339289520568549</v>
      </c>
      <c r="Q274" s="3">
        <f t="shared" si="54"/>
        <v>15.617297058439052</v>
      </c>
      <c r="R274" s="3">
        <f t="shared" si="55"/>
        <v>1.1752653404031159</v>
      </c>
      <c r="S274" s="3">
        <f t="shared" si="57"/>
        <v>398.28895300872892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x14ac:dyDescent="0.3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10625.073253350123</v>
      </c>
      <c r="G275" s="13">
        <f t="shared" si="51"/>
        <v>26.942290282776412</v>
      </c>
      <c r="H275" s="13">
        <f t="shared" si="51"/>
        <v>37.722395559284365</v>
      </c>
      <c r="I275" s="13">
        <f t="shared" si="51"/>
        <v>44.317768314974209</v>
      </c>
      <c r="J275" s="13">
        <f t="shared" si="51"/>
        <v>15.944054793703206</v>
      </c>
      <c r="K275" s="13">
        <f t="shared" si="51"/>
        <v>1.2004332669494251</v>
      </c>
      <c r="L275" s="13">
        <f t="shared" si="59"/>
        <v>401.12694221768766</v>
      </c>
      <c r="M275" s="3">
        <v>0</v>
      </c>
      <c r="N275" s="3">
        <f t="shared" si="56"/>
        <v>26.942351315640263</v>
      </c>
      <c r="O275" s="3">
        <f t="shared" si="52"/>
        <v>37.722488683189908</v>
      </c>
      <c r="P275" s="3">
        <f t="shared" si="53"/>
        <v>44.317912580924833</v>
      </c>
      <c r="Q275" s="3">
        <f t="shared" si="54"/>
        <v>15.944153176735179</v>
      </c>
      <c r="R275" s="3">
        <f t="shared" si="55"/>
        <v>1.2004437425437984</v>
      </c>
      <c r="S275" s="3">
        <f t="shared" si="57"/>
        <v>401.12734949903398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 x14ac:dyDescent="0.3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10864.335074982369</v>
      </c>
      <c r="G276" s="13">
        <f t="shared" si="51"/>
        <v>27.590768932041911</v>
      </c>
      <c r="H276" s="13">
        <f t="shared" si="51"/>
        <v>38.616279581630316</v>
      </c>
      <c r="I276" s="13">
        <f t="shared" si="51"/>
        <v>45.319163070027798</v>
      </c>
      <c r="J276" s="13">
        <f t="shared" si="51"/>
        <v>16.280295394643908</v>
      </c>
      <c r="K276" s="13">
        <f t="shared" si="51"/>
        <v>1.2269293115480577</v>
      </c>
      <c r="L276" s="13">
        <f t="shared" si="59"/>
        <v>404.03343628989194</v>
      </c>
      <c r="M276" s="3">
        <v>0</v>
      </c>
      <c r="N276" s="3">
        <f t="shared" si="56"/>
        <v>27.590829964905762</v>
      </c>
      <c r="O276" s="3">
        <f t="shared" si="52"/>
        <v>38.616372449349207</v>
      </c>
      <c r="P276" s="3">
        <f t="shared" si="53"/>
        <v>45.319305399551979</v>
      </c>
      <c r="Q276" s="3">
        <f t="shared" si="54"/>
        <v>16.28038815736257</v>
      </c>
      <c r="R276" s="3">
        <f t="shared" si="55"/>
        <v>1.2269356653172239</v>
      </c>
      <c r="S276" s="3">
        <f t="shared" si="57"/>
        <v>404.03383163648675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 x14ac:dyDescent="0.3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11103.767500659427</v>
      </c>
      <c r="G277" s="13">
        <f t="shared" si="51"/>
        <v>28.253850415491538</v>
      </c>
      <c r="H277" s="13">
        <f t="shared" si="51"/>
        <v>39.530170401048963</v>
      </c>
      <c r="I277" s="13">
        <f t="shared" si="51"/>
        <v>46.343061925912572</v>
      </c>
      <c r="J277" s="13">
        <f t="shared" si="51"/>
        <v>16.625410000575535</v>
      </c>
      <c r="K277" s="13">
        <f t="shared" si="51"/>
        <v>1.2542329243306478</v>
      </c>
      <c r="L277" s="13">
        <f t="shared" si="59"/>
        <v>407.00672566735921</v>
      </c>
      <c r="M277" s="3">
        <v>0</v>
      </c>
      <c r="N277" s="3">
        <f t="shared" si="56"/>
        <v>28.253911448355389</v>
      </c>
      <c r="O277" s="3">
        <f t="shared" si="52"/>
        <v>39.530263013285982</v>
      </c>
      <c r="P277" s="3">
        <f t="shared" si="53"/>
        <v>46.343202345002219</v>
      </c>
      <c r="Q277" s="3">
        <f t="shared" si="54"/>
        <v>16.625497464051712</v>
      </c>
      <c r="R277" s="3">
        <f t="shared" si="55"/>
        <v>1.2542367780864518</v>
      </c>
      <c r="S277" s="3">
        <f t="shared" si="57"/>
        <v>407.00711104878178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x14ac:dyDescent="0.3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11343.277168312965</v>
      </c>
      <c r="G278" s="13">
        <f t="shared" si="51"/>
        <v>28.931545145578735</v>
      </c>
      <c r="H278" s="13">
        <f t="shared" si="51"/>
        <v>40.464028997402501</v>
      </c>
      <c r="I278" s="13">
        <f t="shared" si="51"/>
        <v>47.389188449381528</v>
      </c>
      <c r="J278" s="13">
        <f t="shared" si="51"/>
        <v>16.978911691440462</v>
      </c>
      <c r="K278" s="13">
        <f t="shared" si="51"/>
        <v>1.2820343615561849</v>
      </c>
      <c r="L278" s="13">
        <f t="shared" si="59"/>
        <v>410.04570864535941</v>
      </c>
      <c r="M278" s="3">
        <v>0</v>
      </c>
      <c r="N278" s="3">
        <f t="shared" si="56"/>
        <v>28.931606178442586</v>
      </c>
      <c r="O278" s="3">
        <f t="shared" si="52"/>
        <v>40.464121354860481</v>
      </c>
      <c r="P278" s="3">
        <f t="shared" si="53"/>
        <v>47.389326983679673</v>
      </c>
      <c r="Q278" s="3">
        <f t="shared" si="54"/>
        <v>16.978994158403218</v>
      </c>
      <c r="R278" s="3">
        <f t="shared" si="55"/>
        <v>1.2820366989772349</v>
      </c>
      <c r="S278" s="3">
        <f t="shared" si="57"/>
        <v>410.0460853743632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x14ac:dyDescent="0.3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11582.772880432796</v>
      </c>
      <c r="G279" s="13">
        <f t="shared" ref="G279:K294" si="60">G278*(1-G$5)+G$4*$F278*$L$4/1000</f>
        <v>29.623857836602532</v>
      </c>
      <c r="H279" s="13">
        <f t="shared" si="60"/>
        <v>41.417807691507306</v>
      </c>
      <c r="I279" s="13">
        <f t="shared" si="60"/>
        <v>48.45725589141874</v>
      </c>
      <c r="J279" s="13">
        <f t="shared" si="60"/>
        <v>17.340330405403908</v>
      </c>
      <c r="K279" s="13">
        <f t="shared" si="60"/>
        <v>1.3101413709533962</v>
      </c>
      <c r="L279" s="13">
        <f t="shared" si="59"/>
        <v>413.14939319588586</v>
      </c>
      <c r="M279" s="3">
        <v>0</v>
      </c>
      <c r="N279" s="3">
        <f t="shared" si="56"/>
        <v>29.623918869466383</v>
      </c>
      <c r="O279" s="3">
        <f t="shared" si="52"/>
        <v>41.417899794887155</v>
      </c>
      <c r="P279" s="3">
        <f t="shared" si="53"/>
        <v>48.457392566224215</v>
      </c>
      <c r="Q279" s="3">
        <f t="shared" si="54"/>
        <v>17.340408161288345</v>
      </c>
      <c r="R279" s="3">
        <f t="shared" si="55"/>
        <v>1.3101427886709276</v>
      </c>
      <c r="S279" s="3">
        <f t="shared" si="57"/>
        <v>413.14976218053704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 x14ac:dyDescent="0.3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11822.165573058619</v>
      </c>
      <c r="G280" s="13">
        <f t="shared" si="60"/>
        <v>30.330787636816741</v>
      </c>
      <c r="H280" s="13">
        <f t="shared" si="60"/>
        <v>42.391450372200111</v>
      </c>
      <c r="I280" s="13">
        <f t="shared" si="60"/>
        <v>49.546967650895795</v>
      </c>
      <c r="J280" s="13">
        <f t="shared" si="60"/>
        <v>17.709212229852785</v>
      </c>
      <c r="K280" s="13">
        <f t="shared" si="60"/>
        <v>1.3384330640521069</v>
      </c>
      <c r="L280" s="13">
        <f t="shared" si="59"/>
        <v>416.31685095381755</v>
      </c>
      <c r="M280" s="3">
        <v>0</v>
      </c>
      <c r="N280" s="3">
        <f t="shared" si="56"/>
        <v>30.330848669680591</v>
      </c>
      <c r="O280" s="3">
        <f t="shared" si="52"/>
        <v>42.391542222200805</v>
      </c>
      <c r="P280" s="3">
        <f t="shared" si="53"/>
        <v>49.547102491167855</v>
      </c>
      <c r="Q280" s="3">
        <f t="shared" si="54"/>
        <v>17.709285543787999</v>
      </c>
      <c r="R280" s="3">
        <f t="shared" si="55"/>
        <v>1.3384339239412564</v>
      </c>
      <c r="S280" s="3">
        <f t="shared" si="57"/>
        <v>416.31721285077856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x14ac:dyDescent="0.3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12061.368278286507</v>
      </c>
      <c r="G281" s="13">
        <f t="shared" si="60"/>
        <v>31.052328258646611</v>
      </c>
      <c r="H281" s="13">
        <f t="shared" si="60"/>
        <v>43.384892719867963</v>
      </c>
      <c r="I281" s="13">
        <f t="shared" si="60"/>
        <v>50.65801772734622</v>
      </c>
      <c r="J281" s="13">
        <f t="shared" si="60"/>
        <v>18.085118729258092</v>
      </c>
      <c r="K281" s="13">
        <f t="shared" si="60"/>
        <v>1.3668319368821633</v>
      </c>
      <c r="L281" s="13">
        <f t="shared" si="59"/>
        <v>419.54718937200107</v>
      </c>
      <c r="M281" s="3">
        <v>0</v>
      </c>
      <c r="N281" s="3">
        <f t="shared" si="56"/>
        <v>31.052389291510462</v>
      </c>
      <c r="O281" s="3">
        <f t="shared" si="52"/>
        <v>43.384984317186557</v>
      </c>
      <c r="P281" s="3">
        <f t="shared" si="53"/>
        <v>50.658150757709102</v>
      </c>
      <c r="Q281" s="3">
        <f t="shared" si="54"/>
        <v>18.085187854998672</v>
      </c>
      <c r="R281" s="3">
        <f t="shared" si="55"/>
        <v>1.3668324584312965</v>
      </c>
      <c r="S281" s="3">
        <f t="shared" si="57"/>
        <v>419.54754467983611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x14ac:dyDescent="0.3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12156.71095341103</v>
      </c>
      <c r="G282" s="13">
        <f t="shared" si="60"/>
        <v>31.788468106617149</v>
      </c>
      <c r="H282" s="13">
        <f t="shared" si="60"/>
        <v>44.398062425842717</v>
      </c>
      <c r="I282" s="13">
        <f t="shared" si="60"/>
        <v>51.790091162029675</v>
      </c>
      <c r="J282" s="13">
        <f t="shared" si="60"/>
        <v>18.467626307033754</v>
      </c>
      <c r="K282" s="13">
        <f t="shared" si="60"/>
        <v>1.3952868979092337</v>
      </c>
      <c r="L282" s="13">
        <f t="shared" si="59"/>
        <v>422.83953489943258</v>
      </c>
      <c r="M282" s="3">
        <v>0</v>
      </c>
      <c r="N282" s="3">
        <f t="shared" si="56"/>
        <v>31.788529139481</v>
      </c>
      <c r="O282" s="3">
        <f t="shared" si="52"/>
        <v>44.39815377117435</v>
      </c>
      <c r="P282" s="3">
        <f t="shared" si="53"/>
        <v>51.79022240677709</v>
      </c>
      <c r="Q282" s="3">
        <f t="shared" si="54"/>
        <v>18.467691483838099</v>
      </c>
      <c r="R282" s="3">
        <f t="shared" si="55"/>
        <v>1.3952872142447734</v>
      </c>
      <c r="S282" s="3">
        <f t="shared" si="57"/>
        <v>422.83988401551528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x14ac:dyDescent="0.3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12391.643397266609</v>
      </c>
      <c r="G283" s="13">
        <f t="shared" si="60"/>
        <v>32.530426991097634</v>
      </c>
      <c r="H283" s="13">
        <f t="shared" si="60"/>
        <v>45.417397235524575</v>
      </c>
      <c r="I283" s="13">
        <f t="shared" si="60"/>
        <v>52.921292992008055</v>
      </c>
      <c r="J283" s="13">
        <f t="shared" si="60"/>
        <v>18.839472884266229</v>
      </c>
      <c r="K283" s="13">
        <f t="shared" si="60"/>
        <v>1.4170218861238086</v>
      </c>
      <c r="L283" s="13">
        <f t="shared" si="59"/>
        <v>426.12561198902029</v>
      </c>
      <c r="M283" s="3">
        <v>0</v>
      </c>
      <c r="N283" s="3">
        <f t="shared" si="56"/>
        <v>32.530488023961482</v>
      </c>
      <c r="O283" s="3">
        <f t="shared" si="52"/>
        <v>45.417488329562474</v>
      </c>
      <c r="P283" s="3">
        <f t="shared" si="53"/>
        <v>52.92142247510764</v>
      </c>
      <c r="Q283" s="3">
        <f t="shared" si="54"/>
        <v>18.839534337724647</v>
      </c>
      <c r="R283" s="3">
        <f t="shared" si="55"/>
        <v>1.4170220779910121</v>
      </c>
      <c r="S283" s="3">
        <f t="shared" si="57"/>
        <v>426.12595524434727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3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12626.862842416736</v>
      </c>
      <c r="G284" s="13">
        <f t="shared" si="60"/>
        <v>33.28672447543785</v>
      </c>
      <c r="H284" s="13">
        <f t="shared" si="60"/>
        <v>46.455987209067032</v>
      </c>
      <c r="I284" s="13">
        <f t="shared" si="60"/>
        <v>54.072606149357547</v>
      </c>
      <c r="J284" s="13">
        <f t="shared" si="60"/>
        <v>19.217651266072568</v>
      </c>
      <c r="K284" s="13">
        <f t="shared" si="60"/>
        <v>1.4412345150642336</v>
      </c>
      <c r="L284" s="13">
        <f t="shared" si="59"/>
        <v>429.47420361499923</v>
      </c>
      <c r="M284" s="3">
        <v>0</v>
      </c>
      <c r="N284" s="3">
        <f t="shared" si="56"/>
        <v>33.286785508301698</v>
      </c>
      <c r="O284" s="3">
        <f t="shared" si="52"/>
        <v>46.456078052502512</v>
      </c>
      <c r="P284" s="3">
        <f t="shared" si="53"/>
        <v>54.072733894455219</v>
      </c>
      <c r="Q284" s="3">
        <f t="shared" si="54"/>
        <v>19.217709208888106</v>
      </c>
      <c r="R284" s="3">
        <f t="shared" si="55"/>
        <v>1.4412346314375748</v>
      </c>
      <c r="S284" s="3">
        <f t="shared" si="57"/>
        <v>429.47454129558508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 x14ac:dyDescent="0.3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12861.576301628054</v>
      </c>
      <c r="G285" s="13">
        <f t="shared" si="60"/>
        <v>34.05737807614873</v>
      </c>
      <c r="H285" s="13">
        <f t="shared" si="60"/>
        <v>47.513806323416951</v>
      </c>
      <c r="I285" s="13">
        <f t="shared" si="60"/>
        <v>55.243803805020995</v>
      </c>
      <c r="J285" s="13">
        <f t="shared" si="60"/>
        <v>19.601833421961693</v>
      </c>
      <c r="K285" s="13">
        <f t="shared" si="60"/>
        <v>1.4669633833078199</v>
      </c>
      <c r="L285" s="13">
        <f t="shared" si="59"/>
        <v>432.88378500985618</v>
      </c>
      <c r="M285" s="3">
        <v>0</v>
      </c>
      <c r="N285" s="3">
        <f t="shared" si="56"/>
        <v>34.057439109012577</v>
      </c>
      <c r="O285" s="3">
        <f t="shared" si="52"/>
        <v>47.513896916939423</v>
      </c>
      <c r="P285" s="3">
        <f t="shared" si="53"/>
        <v>55.243929835445293</v>
      </c>
      <c r="Q285" s="3">
        <f t="shared" si="54"/>
        <v>19.601888054686341</v>
      </c>
      <c r="R285" s="3">
        <f t="shared" si="55"/>
        <v>1.466963453891819</v>
      </c>
      <c r="S285" s="3">
        <f t="shared" si="57"/>
        <v>432.88411736997546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 x14ac:dyDescent="0.3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13095.711155645316</v>
      </c>
      <c r="G286" s="13">
        <f t="shared" si="60"/>
        <v>34.842356911459362</v>
      </c>
      <c r="H286" s="13">
        <f t="shared" si="60"/>
        <v>48.590754168216236</v>
      </c>
      <c r="I286" s="13">
        <f t="shared" si="60"/>
        <v>56.434543040348323</v>
      </c>
      <c r="J286" s="13">
        <f t="shared" si="60"/>
        <v>19.991616987174261</v>
      </c>
      <c r="K286" s="13">
        <f t="shared" si="60"/>
        <v>1.4935881419678398</v>
      </c>
      <c r="L286" s="13">
        <f t="shared" si="59"/>
        <v>436.35285924916604</v>
      </c>
      <c r="M286" s="3">
        <v>0</v>
      </c>
      <c r="N286" s="3">
        <f t="shared" si="56"/>
        <v>34.842417944323209</v>
      </c>
      <c r="O286" s="3">
        <f t="shared" si="52"/>
        <v>48.590844512513222</v>
      </c>
      <c r="P286" s="3">
        <f t="shared" si="53"/>
        <v>56.434667379114643</v>
      </c>
      <c r="Q286" s="3">
        <f t="shared" si="54"/>
        <v>19.99166849890311</v>
      </c>
      <c r="R286" s="3">
        <f t="shared" si="55"/>
        <v>1.4935881847791994</v>
      </c>
      <c r="S286" s="3">
        <f t="shared" si="57"/>
        <v>436.35318651963337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 x14ac:dyDescent="0.3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13329.193742373625</v>
      </c>
      <c r="G287" s="13">
        <f t="shared" si="60"/>
        <v>35.641625667437715</v>
      </c>
      <c r="H287" s="13">
        <f t="shared" si="60"/>
        <v>49.686723790629287</v>
      </c>
      <c r="I287" s="13">
        <f t="shared" si="60"/>
        <v>57.644474629619722</v>
      </c>
      <c r="J287" s="13">
        <f t="shared" si="60"/>
        <v>20.386614059397889</v>
      </c>
      <c r="K287" s="13">
        <f t="shared" si="60"/>
        <v>1.5207291210700684</v>
      </c>
      <c r="L287" s="13">
        <f t="shared" si="59"/>
        <v>439.88016726815465</v>
      </c>
      <c r="M287" s="3">
        <v>0</v>
      </c>
      <c r="N287" s="3">
        <f t="shared" si="56"/>
        <v>35.641686700301562</v>
      </c>
      <c r="O287" s="3">
        <f t="shared" si="52"/>
        <v>49.68681388638641</v>
      </c>
      <c r="P287" s="3">
        <f t="shared" si="53"/>
        <v>57.644597299434544</v>
      </c>
      <c r="Q287" s="3">
        <f t="shared" si="54"/>
        <v>20.386662628423615</v>
      </c>
      <c r="R287" s="3">
        <f t="shared" si="55"/>
        <v>1.5207291470364708</v>
      </c>
      <c r="S287" s="3">
        <f t="shared" si="57"/>
        <v>439.8804896615826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 x14ac:dyDescent="0.3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13561.952196498773</v>
      </c>
      <c r="G288" s="13">
        <f t="shared" si="60"/>
        <v>36.455144534343148</v>
      </c>
      <c r="H288" s="13">
        <f t="shared" si="60"/>
        <v>50.801601615422314</v>
      </c>
      <c r="I288" s="13">
        <f t="shared" si="60"/>
        <v>58.873242968032258</v>
      </c>
      <c r="J288" s="13">
        <f t="shared" si="60"/>
        <v>20.786450250174006</v>
      </c>
      <c r="K288" s="13">
        <f t="shared" si="60"/>
        <v>1.5481525808202514</v>
      </c>
      <c r="L288" s="13">
        <f t="shared" si="59"/>
        <v>443.46459194879196</v>
      </c>
      <c r="M288" s="3">
        <v>0</v>
      </c>
      <c r="N288" s="3">
        <f t="shared" si="56"/>
        <v>36.455205567206995</v>
      </c>
      <c r="O288" s="3">
        <f t="shared" si="52"/>
        <v>50.801691463323316</v>
      </c>
      <c r="P288" s="3">
        <f t="shared" si="53"/>
        <v>58.873363991297275</v>
      </c>
      <c r="Q288" s="3">
        <f t="shared" si="54"/>
        <v>20.786496044603986</v>
      </c>
      <c r="R288" s="3">
        <f t="shared" si="55"/>
        <v>1.5481525965696705</v>
      </c>
      <c r="S288" s="3">
        <f t="shared" si="57"/>
        <v>443.46490966300121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x14ac:dyDescent="0.3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13793.916409187916</v>
      </c>
      <c r="G289" s="13">
        <f t="shared" si="60"/>
        <v>37.28286931628908</v>
      </c>
      <c r="H289" s="13">
        <f t="shared" si="60"/>
        <v>51.935267631893566</v>
      </c>
      <c r="I289" s="13">
        <f t="shared" si="60"/>
        <v>60.120486427262783</v>
      </c>
      <c r="J289" s="13">
        <f t="shared" si="60"/>
        <v>21.190764123783623</v>
      </c>
      <c r="K289" s="13">
        <f t="shared" si="60"/>
        <v>1.5757133769083651</v>
      </c>
      <c r="L289" s="13">
        <f t="shared" si="59"/>
        <v>447.10510087613739</v>
      </c>
      <c r="M289" s="3">
        <v>0</v>
      </c>
      <c r="N289" s="3">
        <f t="shared" si="56"/>
        <v>37.282930349152927</v>
      </c>
      <c r="O289" s="3">
        <f t="shared" si="52"/>
        <v>51.935357232620305</v>
      </c>
      <c r="P289" s="3">
        <f t="shared" si="53"/>
        <v>60.120605826079</v>
      </c>
      <c r="Q289" s="3">
        <f t="shared" si="54"/>
        <v>21.190807302121787</v>
      </c>
      <c r="R289" s="3">
        <f t="shared" si="55"/>
        <v>1.5757133864608708</v>
      </c>
      <c r="S289" s="3">
        <f t="shared" si="57"/>
        <v>447.10541409643491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x14ac:dyDescent="0.3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14025.017998342641</v>
      </c>
      <c r="G290" s="13">
        <f t="shared" si="60"/>
        <v>38.124751538446091</v>
      </c>
      <c r="H290" s="13">
        <f t="shared" si="60"/>
        <v>53.087595576505315</v>
      </c>
      <c r="I290" s="13">
        <f t="shared" si="60"/>
        <v>61.385837700203801</v>
      </c>
      <c r="J290" s="13">
        <f t="shared" si="60"/>
        <v>21.599206663457824</v>
      </c>
      <c r="K290" s="13">
        <f t="shared" si="60"/>
        <v>1.6033201833657973</v>
      </c>
      <c r="L290" s="13">
        <f t="shared" si="59"/>
        <v>450.80071166197888</v>
      </c>
      <c r="M290" s="3">
        <v>0</v>
      </c>
      <c r="N290" s="3">
        <f t="shared" si="56"/>
        <v>38.124812571309938</v>
      </c>
      <c r="O290" s="3">
        <f t="shared" si="52"/>
        <v>53.08768493073778</v>
      </c>
      <c r="P290" s="3">
        <f t="shared" si="53"/>
        <v>61.385955496375573</v>
      </c>
      <c r="Q290" s="3">
        <f t="shared" si="54"/>
        <v>21.599247375153272</v>
      </c>
      <c r="R290" s="3">
        <f t="shared" si="55"/>
        <v>1.6033201891596849</v>
      </c>
      <c r="S290" s="3">
        <f t="shared" si="57"/>
        <v>450.80102056273626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x14ac:dyDescent="0.3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14255.190279450549</v>
      </c>
      <c r="G291" s="13">
        <f t="shared" si="60"/>
        <v>38.980738552429443</v>
      </c>
      <c r="H291" s="13">
        <f t="shared" si="60"/>
        <v>54.258453112220302</v>
      </c>
      <c r="I291" s="13">
        <f t="shared" si="60"/>
        <v>62.66892413660316</v>
      </c>
      <c r="J291" s="13">
        <f t="shared" si="60"/>
        <v>22.011440764590557</v>
      </c>
      <c r="K291" s="13">
        <f t="shared" si="60"/>
        <v>1.6309143977654017</v>
      </c>
      <c r="L291" s="13">
        <f t="shared" si="59"/>
        <v>454.55047096360886</v>
      </c>
      <c r="M291" s="3">
        <v>0</v>
      </c>
      <c r="N291" s="3">
        <f t="shared" si="56"/>
        <v>38.98079958529329</v>
      </c>
      <c r="O291" s="3">
        <f t="shared" si="52"/>
        <v>54.258542220636606</v>
      </c>
      <c r="P291" s="3">
        <f t="shared" si="53"/>
        <v>62.66904035164216</v>
      </c>
      <c r="Q291" s="3">
        <f t="shared" si="54"/>
        <v>22.011479150554834</v>
      </c>
      <c r="R291" s="3">
        <f t="shared" si="55"/>
        <v>1.6309144012795722</v>
      </c>
      <c r="S291" s="3">
        <f t="shared" si="57"/>
        <v>454.55077570940648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 x14ac:dyDescent="0.3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14484.368237920062</v>
      </c>
      <c r="G292" s="13">
        <f t="shared" si="60"/>
        <v>39.850773639907644</v>
      </c>
      <c r="H292" s="13">
        <f t="shared" si="60"/>
        <v>55.447702004607848</v>
      </c>
      <c r="I292" s="13">
        <f t="shared" si="60"/>
        <v>63.969368069819396</v>
      </c>
      <c r="J292" s="13">
        <f t="shared" si="60"/>
        <v>22.427140753481396</v>
      </c>
      <c r="K292" s="13">
        <f t="shared" si="60"/>
        <v>1.6584573452100988</v>
      </c>
      <c r="L292" s="13">
        <f t="shared" si="59"/>
        <v>458.35344181302639</v>
      </c>
      <c r="M292" s="3">
        <v>0</v>
      </c>
      <c r="N292" s="3">
        <f t="shared" si="56"/>
        <v>39.850834672771491</v>
      </c>
      <c r="O292" s="3">
        <f t="shared" si="52"/>
        <v>55.447790867884237</v>
      </c>
      <c r="P292" s="3">
        <f t="shared" si="53"/>
        <v>63.969482724948563</v>
      </c>
      <c r="Q292" s="3">
        <f t="shared" si="54"/>
        <v>22.427176946576214</v>
      </c>
      <c r="R292" s="3">
        <f t="shared" si="55"/>
        <v>1.6584573473415509</v>
      </c>
      <c r="S292" s="3">
        <f t="shared" si="57"/>
        <v>458.35374255952206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x14ac:dyDescent="0.3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14712.488503349461</v>
      </c>
      <c r="G293" s="13">
        <f t="shared" si="60"/>
        <v>40.734796114522482</v>
      </c>
      <c r="H293" s="13">
        <f t="shared" si="60"/>
        <v>56.65519829486783</v>
      </c>
      <c r="I293" s="13">
        <f t="shared" si="60"/>
        <v>65.286787135034928</v>
      </c>
      <c r="J293" s="13">
        <f t="shared" si="60"/>
        <v>22.845991930323947</v>
      </c>
      <c r="K293" s="13">
        <f t="shared" si="60"/>
        <v>1.6859225158608049</v>
      </c>
      <c r="L293" s="13">
        <f t="shared" si="59"/>
        <v>462.20869599060995</v>
      </c>
      <c r="M293" s="3">
        <v>0</v>
      </c>
      <c r="N293" s="3">
        <f t="shared" si="56"/>
        <v>40.734857147386329</v>
      </c>
      <c r="O293" s="3">
        <f t="shared" si="52"/>
        <v>56.655286913678687</v>
      </c>
      <c r="P293" s="3">
        <f t="shared" si="53"/>
        <v>65.286900251192336</v>
      </c>
      <c r="Q293" s="3">
        <f t="shared" si="54"/>
        <v>22.846026055821042</v>
      </c>
      <c r="R293" s="3">
        <f t="shared" si="55"/>
        <v>1.6859225171535961</v>
      </c>
      <c r="S293" s="3">
        <f t="shared" si="57"/>
        <v>462.20899288523196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 x14ac:dyDescent="0.3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14939.489325945593</v>
      </c>
      <c r="G294" s="13">
        <f t="shared" si="60"/>
        <v>41.632741422238645</v>
      </c>
      <c r="H294" s="13">
        <f t="shared" si="60"/>
        <v>57.880792469962643</v>
      </c>
      <c r="I294" s="13">
        <f t="shared" si="60"/>
        <v>66.620794579332326</v>
      </c>
      <c r="J294" s="13">
        <f t="shared" si="60"/>
        <v>23.267690135281807</v>
      </c>
      <c r="K294" s="13">
        <f t="shared" si="60"/>
        <v>1.7132908555511015</v>
      </c>
      <c r="L294" s="13">
        <f t="shared" si="59"/>
        <v>466.1153094623665</v>
      </c>
      <c r="M294" s="3">
        <v>0</v>
      </c>
      <c r="N294" s="3">
        <f t="shared" si="56"/>
        <v>41.632802455102492</v>
      </c>
      <c r="O294" s="3">
        <f t="shared" si="52"/>
        <v>57.880880844980503</v>
      </c>
      <c r="P294" s="3">
        <f t="shared" si="53"/>
        <v>66.620906177175002</v>
      </c>
      <c r="Q294" s="3">
        <f t="shared" si="54"/>
        <v>23.267722311296538</v>
      </c>
      <c r="R294" s="3">
        <f t="shared" si="55"/>
        <v>1.7132908563352192</v>
      </c>
      <c r="S294" s="3">
        <f t="shared" si="57"/>
        <v>466.11560264488975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x14ac:dyDescent="0.3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15165.310555161699</v>
      </c>
      <c r="G295" s="13">
        <f t="shared" ref="G295:K310" si="61">G294*(1-G$5)+G$4*$F294*$L$4/1000</f>
        <v>42.544541240254105</v>
      </c>
      <c r="H295" s="13">
        <f t="shared" si="61"/>
        <v>59.124329630066853</v>
      </c>
      <c r="I295" s="13">
        <f t="shared" si="61"/>
        <v>67.970999564065806</v>
      </c>
      <c r="J295" s="13">
        <f t="shared" si="61"/>
        <v>23.691941336585487</v>
      </c>
      <c r="K295" s="13">
        <f t="shared" si="61"/>
        <v>1.7405479082935387</v>
      </c>
      <c r="L295" s="13">
        <f t="shared" si="59"/>
        <v>470.07235967926579</v>
      </c>
      <c r="M295" s="3">
        <v>0</v>
      </c>
      <c r="N295" s="3">
        <f t="shared" si="56"/>
        <v>42.544602273117953</v>
      </c>
      <c r="O295" s="3">
        <f t="shared" si="52"/>
        <v>59.124417761962398</v>
      </c>
      <c r="P295" s="3">
        <f t="shared" si="53"/>
        <v>67.971109663973493</v>
      </c>
      <c r="Q295" s="3">
        <f t="shared" si="54"/>
        <v>23.69197167448565</v>
      </c>
      <c r="R295" s="3">
        <f t="shared" si="55"/>
        <v>1.74054790876913</v>
      </c>
      <c r="S295" s="3">
        <f t="shared" si="57"/>
        <v>470.07264928230859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x14ac:dyDescent="0.3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15389.893620533787</v>
      </c>
      <c r="G296" s="13">
        <f t="shared" si="61"/>
        <v>43.470123574606696</v>
      </c>
      <c r="H296" s="13">
        <f t="shared" si="61"/>
        <v>60.385649653550445</v>
      </c>
      <c r="I296" s="13">
        <f t="shared" si="61"/>
        <v>69.33700745996471</v>
      </c>
      <c r="J296" s="13">
        <f t="shared" si="61"/>
        <v>24.118461239652763</v>
      </c>
      <c r="K296" s="13">
        <f t="shared" si="61"/>
        <v>1.7676820821191797</v>
      </c>
      <c r="L296" s="13">
        <f t="shared" si="59"/>
        <v>474.0789240098938</v>
      </c>
      <c r="M296" s="3">
        <v>0</v>
      </c>
      <c r="N296" s="3">
        <f t="shared" si="56"/>
        <v>43.470184607470543</v>
      </c>
      <c r="O296" s="3">
        <f t="shared" si="52"/>
        <v>60.385737542992509</v>
      </c>
      <c r="P296" s="3">
        <f t="shared" si="53"/>
        <v>69.337116082043622</v>
      </c>
      <c r="Q296" s="3">
        <f t="shared" si="54"/>
        <v>24.118489844444071</v>
      </c>
      <c r="R296" s="3">
        <f t="shared" si="55"/>
        <v>1.7676820824076405</v>
      </c>
      <c r="S296" s="3">
        <f t="shared" si="57"/>
        <v>474.07921015935835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x14ac:dyDescent="0.3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15613.181514637847</v>
      </c>
      <c r="G297" s="13">
        <f t="shared" si="61"/>
        <v>44.409412856611105</v>
      </c>
      <c r="H297" s="13">
        <f t="shared" si="61"/>
        <v>61.664587359708683</v>
      </c>
      <c r="I297" s="13">
        <f t="shared" si="61"/>
        <v>70.718420135396968</v>
      </c>
      <c r="J297" s="13">
        <f t="shared" si="61"/>
        <v>24.546974916289521</v>
      </c>
      <c r="K297" s="13">
        <f t="shared" si="61"/>
        <v>1.7946835963564165</v>
      </c>
      <c r="L297" s="13">
        <f t="shared" si="59"/>
        <v>478.13407886436266</v>
      </c>
      <c r="M297" s="3">
        <v>0</v>
      </c>
      <c r="N297" s="3">
        <f t="shared" si="56"/>
        <v>44.409473889474953</v>
      </c>
      <c r="O297" s="3">
        <f t="shared" si="52"/>
        <v>61.664675007364259</v>
      </c>
      <c r="P297" s="3">
        <f t="shared" si="53"/>
        <v>70.718527299483441</v>
      </c>
      <c r="Q297" s="3">
        <f t="shared" si="54"/>
        <v>24.547001886979029</v>
      </c>
      <c r="R297" s="3">
        <f t="shared" si="55"/>
        <v>1.7946835965313768</v>
      </c>
      <c r="S297" s="3">
        <f t="shared" si="57"/>
        <v>478.13436167983303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x14ac:dyDescent="0.3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15835.118778053768</v>
      </c>
      <c r="G298" s="13">
        <f t="shared" si="61"/>
        <v>45.362330038255671</v>
      </c>
      <c r="H298" s="13">
        <f t="shared" si="61"/>
        <v>62.960972669444132</v>
      </c>
      <c r="I298" s="13">
        <f t="shared" si="61"/>
        <v>72.114836238202898</v>
      </c>
      <c r="J298" s="13">
        <f t="shared" si="61"/>
        <v>24.977216453072817</v>
      </c>
      <c r="K298" s="13">
        <f t="shared" si="61"/>
        <v>1.8215438423231629</v>
      </c>
      <c r="L298" s="13">
        <f t="shared" si="59"/>
        <v>482.23689924129872</v>
      </c>
      <c r="M298" s="3">
        <v>0</v>
      </c>
      <c r="N298" s="3">
        <f t="shared" si="56"/>
        <v>45.362391071119518</v>
      </c>
      <c r="O298" s="3">
        <f t="shared" si="52"/>
        <v>62.961060075978388</v>
      </c>
      <c r="P298" s="3">
        <f t="shared" si="53"/>
        <v>72.114941963867011</v>
      </c>
      <c r="Q298" s="3">
        <f t="shared" si="54"/>
        <v>24.977241883011626</v>
      </c>
      <c r="R298" s="3">
        <f t="shared" si="55"/>
        <v>1.8215438424292818</v>
      </c>
      <c r="S298" s="3">
        <f t="shared" si="57"/>
        <v>482.23717883640586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x14ac:dyDescent="0.3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16055.651486198978</v>
      </c>
      <c r="G299" s="13">
        <f t="shared" si="61"/>
        <v>46.328792686681489</v>
      </c>
      <c r="H299" s="13">
        <f t="shared" si="61"/>
        <v>64.274630764094766</v>
      </c>
      <c r="I299" s="13">
        <f t="shared" si="61"/>
        <v>73.525851471487002</v>
      </c>
      <c r="J299" s="13">
        <f t="shared" si="61"/>
        <v>25.408928618055967</v>
      </c>
      <c r="K299" s="13">
        <f t="shared" si="61"/>
        <v>1.8482549948611506</v>
      </c>
      <c r="L299" s="13">
        <f t="shared" si="59"/>
        <v>486.3864585351804</v>
      </c>
      <c r="M299" s="3">
        <v>0</v>
      </c>
      <c r="N299" s="3">
        <f t="shared" si="56"/>
        <v>46.328853719545336</v>
      </c>
      <c r="O299" s="3">
        <f t="shared" si="52"/>
        <v>64.274717930171022</v>
      </c>
      <c r="P299" s="3">
        <f t="shared" si="53"/>
        <v>73.525955778036135</v>
      </c>
      <c r="Q299" s="3">
        <f t="shared" si="54"/>
        <v>25.408952595262321</v>
      </c>
      <c r="R299" s="3">
        <f t="shared" si="55"/>
        <v>1.8482549949255151</v>
      </c>
      <c r="S299" s="3">
        <f t="shared" si="57"/>
        <v>486.38673501794034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x14ac:dyDescent="0.3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16274.727237880301</v>
      </c>
      <c r="G300" s="13">
        <f t="shared" si="61"/>
        <v>47.308715077857954</v>
      </c>
      <c r="H300" s="13">
        <f t="shared" si="61"/>
        <v>65.605382242588817</v>
      </c>
      <c r="I300" s="13">
        <f t="shared" si="61"/>
        <v>74.951058863730012</v>
      </c>
      <c r="J300" s="13">
        <f t="shared" si="61"/>
        <v>25.84186254496835</v>
      </c>
      <c r="K300" s="13">
        <f t="shared" si="61"/>
        <v>1.8748097761014293</v>
      </c>
      <c r="L300" s="13">
        <f t="shared" si="59"/>
        <v>490.58182850524656</v>
      </c>
      <c r="M300" s="3">
        <v>0</v>
      </c>
      <c r="N300" s="3">
        <f t="shared" si="56"/>
        <v>47.308776110721801</v>
      </c>
      <c r="O300" s="3">
        <f t="shared" si="52"/>
        <v>65.605469168868581</v>
      </c>
      <c r="P300" s="3">
        <f t="shared" si="53"/>
        <v>74.951161770212394</v>
      </c>
      <c r="Q300" s="3">
        <f t="shared" si="54"/>
        <v>25.841885152432283</v>
      </c>
      <c r="R300" s="3">
        <f t="shared" si="55"/>
        <v>1.8748097761404683</v>
      </c>
      <c r="S300" s="3">
        <f t="shared" si="57"/>
        <v>490.58210197837553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x14ac:dyDescent="0.3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16492.295145403503</v>
      </c>
      <c r="G301" s="13">
        <f t="shared" si="61"/>
        <v>48.302008289559566</v>
      </c>
      <c r="H301" s="13">
        <f t="shared" si="61"/>
        <v>66.953043277092405</v>
      </c>
      <c r="I301" s="13">
        <f t="shared" si="61"/>
        <v>76.390049033555272</v>
      </c>
      <c r="J301" s="13">
        <f t="shared" si="61"/>
        <v>26.275777434112186</v>
      </c>
      <c r="K301" s="13">
        <f t="shared" si="61"/>
        <v>1.901201311643429</v>
      </c>
      <c r="L301" s="13">
        <f t="shared" si="59"/>
        <v>494.82207934596283</v>
      </c>
      <c r="M301" s="3">
        <v>0</v>
      </c>
      <c r="N301" s="3">
        <f t="shared" si="56"/>
        <v>48.302069322423414</v>
      </c>
      <c r="O301" s="3">
        <f t="shared" si="52"/>
        <v>66.953129964235373</v>
      </c>
      <c r="P301" s="3">
        <f t="shared" si="53"/>
        <v>76.39015055876348</v>
      </c>
      <c r="Q301" s="3">
        <f t="shared" si="54"/>
        <v>26.275798750082778</v>
      </c>
      <c r="R301" s="3">
        <f t="shared" si="55"/>
        <v>1.9012013116671072</v>
      </c>
      <c r="S301" s="3">
        <f t="shared" si="57"/>
        <v>494.82234990717211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x14ac:dyDescent="0.3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16708.30582607591</v>
      </c>
      <c r="G302" s="13">
        <f t="shared" si="61"/>
        <v>49.308580293739126</v>
      </c>
      <c r="H302" s="13">
        <f t="shared" si="61"/>
        <v>68.317425767300264</v>
      </c>
      <c r="I302" s="13">
        <f t="shared" si="61"/>
        <v>77.842410449455542</v>
      </c>
      <c r="J302" s="13">
        <f t="shared" si="61"/>
        <v>26.71044026918533</v>
      </c>
      <c r="K302" s="13">
        <f t="shared" si="61"/>
        <v>1.9274230428588104</v>
      </c>
      <c r="L302" s="13">
        <f t="shared" si="59"/>
        <v>499.10627982253908</v>
      </c>
      <c r="M302" s="3">
        <v>0</v>
      </c>
      <c r="N302" s="3">
        <f t="shared" si="56"/>
        <v>49.308641326602967</v>
      </c>
      <c r="O302" s="3">
        <f t="shared" si="52"/>
        <v>68.317512215964314</v>
      </c>
      <c r="P302" s="3">
        <f t="shared" si="53"/>
        <v>77.842510611929882</v>
      </c>
      <c r="Q302" s="3">
        <f t="shared" si="54"/>
        <v>26.710460367441538</v>
      </c>
      <c r="R302" s="3">
        <f t="shared" si="55"/>
        <v>1.927423042873172</v>
      </c>
      <c r="S302" s="3">
        <f t="shared" si="57"/>
        <v>499.10654756481188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 x14ac:dyDescent="0.3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16922.711394935443</v>
      </c>
      <c r="G303" s="13">
        <f t="shared" si="61"/>
        <v>50.328336048382255</v>
      </c>
      <c r="H303" s="13">
        <f t="shared" si="61"/>
        <v>69.69833749350417</v>
      </c>
      <c r="I303" s="13">
        <f t="shared" si="61"/>
        <v>79.307729684756836</v>
      </c>
      <c r="J303" s="13">
        <f t="shared" si="61"/>
        <v>27.145625549283725</v>
      </c>
      <c r="K303" s="13">
        <f t="shared" si="61"/>
        <v>1.9534686733021247</v>
      </c>
      <c r="L303" s="13">
        <f t="shared" si="59"/>
        <v>503.43349744922909</v>
      </c>
      <c r="M303" s="3">
        <v>0</v>
      </c>
      <c r="N303" s="3">
        <f t="shared" si="56"/>
        <v>50.328397081246095</v>
      </c>
      <c r="O303" s="3">
        <f t="shared" si="52"/>
        <v>69.698423704345359</v>
      </c>
      <c r="P303" s="3">
        <f t="shared" si="53"/>
        <v>79.307828502788752</v>
      </c>
      <c r="Q303" s="3">
        <f t="shared" si="54"/>
        <v>27.145644499389739</v>
      </c>
      <c r="R303" s="3">
        <f t="shared" si="55"/>
        <v>1.9534686733108353</v>
      </c>
      <c r="S303" s="3">
        <f t="shared" si="57"/>
        <v>503.43376246108073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x14ac:dyDescent="0.3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17135.465458540184</v>
      </c>
      <c r="G304" s="13">
        <f t="shared" si="61"/>
        <v>51.361177588918224</v>
      </c>
      <c r="H304" s="13">
        <f t="shared" si="61"/>
        <v>71.09558226855745</v>
      </c>
      <c r="I304" s="13">
        <f t="shared" si="61"/>
        <v>80.785591668067696</v>
      </c>
      <c r="J304" s="13">
        <f t="shared" si="61"/>
        <v>27.581115035360298</v>
      </c>
      <c r="K304" s="13">
        <f t="shared" si="61"/>
        <v>1.9793321358658742</v>
      </c>
      <c r="L304" s="13">
        <f t="shared" si="59"/>
        <v>507.80279869676951</v>
      </c>
      <c r="M304" s="3">
        <v>0</v>
      </c>
      <c r="N304" s="3">
        <f t="shared" si="56"/>
        <v>51.361238621782064</v>
      </c>
      <c r="O304" s="3">
        <f t="shared" si="52"/>
        <v>71.095668242230033</v>
      </c>
      <c r="P304" s="3">
        <f t="shared" si="53"/>
        <v>80.785689159703125</v>
      </c>
      <c r="Q304" s="3">
        <f t="shared" si="54"/>
        <v>27.581132902906333</v>
      </c>
      <c r="R304" s="3">
        <f t="shared" si="55"/>
        <v>1.9793321358711575</v>
      </c>
      <c r="S304" s="3">
        <f t="shared" si="57"/>
        <v>507.8030610624927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 x14ac:dyDescent="0.3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17346.523109655132</v>
      </c>
      <c r="G305" s="13">
        <f t="shared" si="61"/>
        <v>52.40700411925166</v>
      </c>
      <c r="H305" s="13">
        <f t="shared" si="61"/>
        <v>72.508960088838421</v>
      </c>
      <c r="I305" s="13">
        <f t="shared" si="61"/>
        <v>82.275579929433761</v>
      </c>
      <c r="J305" s="13">
        <f t="shared" si="61"/>
        <v>28.016697510438966</v>
      </c>
      <c r="K305" s="13">
        <f t="shared" si="61"/>
        <v>2.0050075725674819</v>
      </c>
      <c r="L305" s="13">
        <f t="shared" si="59"/>
        <v>512.21324922053032</v>
      </c>
      <c r="M305" s="3">
        <v>0</v>
      </c>
      <c r="N305" s="3">
        <f t="shared" si="56"/>
        <v>52.4070651521155</v>
      </c>
      <c r="O305" s="3">
        <f t="shared" si="52"/>
        <v>72.50904582599486</v>
      </c>
      <c r="P305" s="3">
        <f t="shared" si="53"/>
        <v>82.275676112476418</v>
      </c>
      <c r="Q305" s="3">
        <f t="shared" si="54"/>
        <v>28.01671435726827</v>
      </c>
      <c r="R305" s="3">
        <f t="shared" si="55"/>
        <v>2.0050075725706864</v>
      </c>
      <c r="S305" s="3">
        <f t="shared" si="57"/>
        <v>512.2135090204257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 x14ac:dyDescent="0.3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17555.84092267646</v>
      </c>
      <c r="G306" s="13">
        <f t="shared" si="61"/>
        <v>53.46571210247005</v>
      </c>
      <c r="H306" s="13">
        <f t="shared" si="61"/>
        <v>73.938267284299585</v>
      </c>
      <c r="I306" s="13">
        <f t="shared" si="61"/>
        <v>83.777276842390052</v>
      </c>
      <c r="J306" s="13">
        <f t="shared" si="61"/>
        <v>28.452168552903231</v>
      </c>
      <c r="K306" s="13">
        <f t="shared" si="61"/>
        <v>2.030489322040018</v>
      </c>
      <c r="L306" s="13">
        <f t="shared" si="59"/>
        <v>516.6639141041029</v>
      </c>
      <c r="M306" s="3">
        <v>0</v>
      </c>
      <c r="N306" s="3">
        <f t="shared" si="56"/>
        <v>53.46577313533389</v>
      </c>
      <c r="O306" s="3">
        <f t="shared" si="52"/>
        <v>73.938352785590538</v>
      </c>
      <c r="P306" s="3">
        <f t="shared" si="53"/>
        <v>83.777371734404667</v>
      </c>
      <c r="Q306" s="3">
        <f t="shared" si="54"/>
        <v>28.452184437326142</v>
      </c>
      <c r="R306" s="3">
        <f t="shared" si="55"/>
        <v>2.0304893220419613</v>
      </c>
      <c r="S306" s="3">
        <f t="shared" si="57"/>
        <v>516.66417141469719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 x14ac:dyDescent="0.3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17763.376949638608</v>
      </c>
      <c r="G307" s="13">
        <f t="shared" si="61"/>
        <v>54.537195351271897</v>
      </c>
      <c r="H307" s="13">
        <f t="shared" si="61"/>
        <v>75.38329666767433</v>
      </c>
      <c r="I307" s="13">
        <f t="shared" si="61"/>
        <v>85.290263862076827</v>
      </c>
      <c r="J307" s="13">
        <f t="shared" si="61"/>
        <v>28.887330322199002</v>
      </c>
      <c r="K307" s="13">
        <f t="shared" si="61"/>
        <v>2.0557719117301207</v>
      </c>
      <c r="L307" s="13">
        <f t="shared" si="59"/>
        <v>521.15385811495219</v>
      </c>
      <c r="M307" s="3">
        <v>0</v>
      </c>
      <c r="N307" s="3">
        <f t="shared" si="56"/>
        <v>54.537256384135738</v>
      </c>
      <c r="O307" s="3">
        <f t="shared" si="52"/>
        <v>75.383381933748666</v>
      </c>
      <c r="P307" s="3">
        <f t="shared" si="53"/>
        <v>85.290357480392387</v>
      </c>
      <c r="Q307" s="3">
        <f t="shared" si="54"/>
        <v>28.88734529919477</v>
      </c>
      <c r="R307" s="3">
        <f t="shared" si="55"/>
        <v>2.0557719117312994</v>
      </c>
      <c r="S307" s="3">
        <f t="shared" si="57"/>
        <v>521.15411300920289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 x14ac:dyDescent="0.3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17969.09071665545</v>
      </c>
      <c r="G308" s="13">
        <f t="shared" si="61"/>
        <v>55.621345118151247</v>
      </c>
      <c r="H308" s="13">
        <f t="shared" si="61"/>
        <v>76.843837682898297</v>
      </c>
      <c r="I308" s="13">
        <f t="shared" si="61"/>
        <v>86.814121759559484</v>
      </c>
      <c r="J308" s="13">
        <f t="shared" si="61"/>
        <v>29.321991356310939</v>
      </c>
      <c r="K308" s="13">
        <f t="shared" si="61"/>
        <v>2.0808500529783345</v>
      </c>
      <c r="L308" s="13">
        <f t="shared" si="59"/>
        <v>525.68214596989833</v>
      </c>
      <c r="M308" s="3">
        <v>0</v>
      </c>
      <c r="N308" s="3">
        <f t="shared" si="56"/>
        <v>55.621406151015087</v>
      </c>
      <c r="O308" s="3">
        <f t="shared" si="52"/>
        <v>76.843922714403107</v>
      </c>
      <c r="P308" s="3">
        <f t="shared" si="53"/>
        <v>86.814214121272343</v>
      </c>
      <c r="Q308" s="3">
        <f t="shared" si="54"/>
        <v>29.322005477718026</v>
      </c>
      <c r="R308" s="3">
        <f t="shared" si="55"/>
        <v>2.0808500529790495</v>
      </c>
      <c r="S308" s="3">
        <f t="shared" si="57"/>
        <v>525.68239851738758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 x14ac:dyDescent="0.3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18172.943220653317</v>
      </c>
      <c r="G309" s="13">
        <f t="shared" si="61"/>
        <v>56.718050185364959</v>
      </c>
      <c r="H309" s="13">
        <f t="shared" si="61"/>
        <v>78.319676552788238</v>
      </c>
      <c r="I309" s="13">
        <f t="shared" si="61"/>
        <v>88.348430852468525</v>
      </c>
      <c r="J309" s="13">
        <f t="shared" si="61"/>
        <v>29.755966380390582</v>
      </c>
      <c r="K309" s="13">
        <f t="shared" si="61"/>
        <v>2.1057186378681041</v>
      </c>
      <c r="L309" s="13">
        <f t="shared" si="59"/>
        <v>530.24784260888043</v>
      </c>
      <c r="M309" s="3">
        <v>0</v>
      </c>
      <c r="N309" s="3">
        <f t="shared" si="56"/>
        <v>56.718111218228799</v>
      </c>
      <c r="O309" s="3">
        <f t="shared" si="52"/>
        <v>78.319761350368836</v>
      </c>
      <c r="P309" s="3">
        <f t="shared" si="53"/>
        <v>88.348521974445589</v>
      </c>
      <c r="Q309" s="3">
        <f t="shared" si="54"/>
        <v>29.755979695086076</v>
      </c>
      <c r="R309" s="3">
        <f t="shared" si="55"/>
        <v>2.105718637868538</v>
      </c>
      <c r="S309" s="3">
        <f t="shared" si="57"/>
        <v>530.24809287599783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 x14ac:dyDescent="0.3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18374.896926261012</v>
      </c>
      <c r="G310" s="13">
        <f t="shared" si="61"/>
        <v>57.827196954700611</v>
      </c>
      <c r="H310" s="13">
        <f t="shared" si="61"/>
        <v>79.810596426007933</v>
      </c>
      <c r="I310" s="13">
        <f t="shared" si="61"/>
        <v>89.892771232053008</v>
      </c>
      <c r="J310" s="13">
        <f t="shared" si="61"/>
        <v>30.189076125933543</v>
      </c>
      <c r="K310" s="13">
        <f t="shared" si="61"/>
        <v>2.1303727371612124</v>
      </c>
      <c r="L310" s="13">
        <f t="shared" si="59"/>
        <v>534.85001347585626</v>
      </c>
      <c r="M310" s="3">
        <v>0</v>
      </c>
      <c r="N310" s="3">
        <f t="shared" si="56"/>
        <v>57.827257987564451</v>
      </c>
      <c r="O310" s="3">
        <f t="shared" si="52"/>
        <v>79.810680990307844</v>
      </c>
      <c r="P310" s="3">
        <f t="shared" si="53"/>
        <v>89.892861130934776</v>
      </c>
      <c r="Q310" s="3">
        <f t="shared" si="54"/>
        <v>30.189088680002342</v>
      </c>
      <c r="R310" s="3">
        <f t="shared" si="55"/>
        <v>2.1303727371614758</v>
      </c>
      <c r="S310" s="3">
        <f t="shared" si="57"/>
        <v>534.85026152597084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x14ac:dyDescent="0.3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18574.915762729197</v>
      </c>
      <c r="G311" s="13">
        <f t="shared" ref="G311:K326" si="62">G310*(1-G$5)+G$4*$F310*$L$4/1000</f>
        <v>58.94866953705457</v>
      </c>
      <c r="H311" s="13">
        <f t="shared" si="62"/>
        <v>81.316377523337664</v>
      </c>
      <c r="I311" s="13">
        <f t="shared" si="62"/>
        <v>91.446722986719053</v>
      </c>
      <c r="J311" s="13">
        <f t="shared" si="62"/>
        <v>30.621147159921492</v>
      </c>
      <c r="K311" s="13">
        <f t="shared" si="62"/>
        <v>2.1548075988995516</v>
      </c>
      <c r="L311" s="13">
        <f t="shared" si="59"/>
        <v>539.48772480593232</v>
      </c>
      <c r="M311" s="3">
        <v>0</v>
      </c>
      <c r="N311" s="3">
        <f t="shared" si="56"/>
        <v>58.948730569918411</v>
      </c>
      <c r="O311" s="3">
        <f t="shared" si="52"/>
        <v>81.316461854998664</v>
      </c>
      <c r="P311" s="3">
        <f t="shared" si="53"/>
        <v>91.446811678922657</v>
      </c>
      <c r="Q311" s="3">
        <f t="shared" si="54"/>
        <v>30.621158996815808</v>
      </c>
      <c r="R311" s="3">
        <f t="shared" si="55"/>
        <v>2.1548075988997111</v>
      </c>
      <c r="S311" s="3">
        <f t="shared" si="57"/>
        <v>539.48797069955526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 x14ac:dyDescent="0.3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18772.965120760156</v>
      </c>
      <c r="G312" s="13">
        <f t="shared" si="62"/>
        <v>60.082349841822079</v>
      </c>
      <c r="H312" s="13">
        <f t="shared" si="62"/>
        <v>82.836797283252068</v>
      </c>
      <c r="I312" s="13">
        <f t="shared" si="62"/>
        <v>93.009866422105119</v>
      </c>
      <c r="J312" s="13">
        <f t="shared" si="62"/>
        <v>31.052011723363162</v>
      </c>
      <c r="K312" s="13">
        <f t="shared" si="62"/>
        <v>2.1790186474124251</v>
      </c>
      <c r="L312" s="13">
        <f t="shared" si="59"/>
        <v>544.16004391795491</v>
      </c>
      <c r="M312" s="3">
        <v>0</v>
      </c>
      <c r="N312" s="3">
        <f t="shared" si="56"/>
        <v>60.08241087468592</v>
      </c>
      <c r="O312" s="3">
        <f t="shared" si="52"/>
        <v>82.836881382914157</v>
      </c>
      <c r="P312" s="3">
        <f t="shared" si="53"/>
        <v>93.009953923827354</v>
      </c>
      <c r="Q312" s="3">
        <f t="shared" si="54"/>
        <v>31.052022884052921</v>
      </c>
      <c r="R312" s="3">
        <f t="shared" si="55"/>
        <v>2.1790186474125219</v>
      </c>
      <c r="S312" s="3">
        <f t="shared" si="57"/>
        <v>544.16028771289291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 x14ac:dyDescent="0.3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18969.011849136601</v>
      </c>
      <c r="G313" s="13">
        <f t="shared" si="62"/>
        <v>61.228117666093823</v>
      </c>
      <c r="H313" s="13">
        <f t="shared" si="62"/>
        <v>84.371630506799903</v>
      </c>
      <c r="I313" s="13">
        <f t="shared" si="62"/>
        <v>94.581782277727001</v>
      </c>
      <c r="J313" s="13">
        <f t="shared" si="62"/>
        <v>31.481507578686912</v>
      </c>
      <c r="K313" s="13">
        <f t="shared" si="62"/>
        <v>2.2030014825656088</v>
      </c>
      <c r="L313" s="13">
        <f t="shared" si="59"/>
        <v>548.86603951187317</v>
      </c>
      <c r="M313" s="3">
        <v>0</v>
      </c>
      <c r="N313" s="3">
        <f t="shared" si="56"/>
        <v>61.228178698957663</v>
      </c>
      <c r="O313" s="3">
        <f t="shared" si="52"/>
        <v>84.371714375101305</v>
      </c>
      <c r="P313" s="3">
        <f t="shared" si="53"/>
        <v>94.581868604947218</v>
      </c>
      <c r="Q313" s="3">
        <f t="shared" si="54"/>
        <v>31.481518101801552</v>
      </c>
      <c r="R313" s="3">
        <f t="shared" si="55"/>
        <v>2.2030014825656679</v>
      </c>
      <c r="S313" s="3">
        <f t="shared" si="57"/>
        <v>548.86628126337337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 x14ac:dyDescent="0.3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19163.024251046838</v>
      </c>
      <c r="G314" s="13">
        <f t="shared" si="62"/>
        <v>62.38585078364676</v>
      </c>
      <c r="H314" s="13">
        <f t="shared" si="62"/>
        <v>85.920649501768622</v>
      </c>
      <c r="I314" s="13">
        <f t="shared" si="62"/>
        <v>96.1620519402083</v>
      </c>
      <c r="J314" s="13">
        <f t="shared" si="62"/>
        <v>31.90947786545556</v>
      </c>
      <c r="K314" s="13">
        <f t="shared" si="62"/>
        <v>2.2267518791476113</v>
      </c>
      <c r="L314" s="13">
        <f t="shared" si="59"/>
        <v>553.6047819702269</v>
      </c>
      <c r="M314" s="3">
        <v>0</v>
      </c>
      <c r="N314" s="3">
        <f t="shared" si="56"/>
        <v>62.3859118165106</v>
      </c>
      <c r="O314" s="3">
        <f t="shared" si="52"/>
        <v>85.920733139345813</v>
      </c>
      <c r="P314" s="3">
        <f t="shared" si="53"/>
        <v>96.162137108691397</v>
      </c>
      <c r="Q314" s="3">
        <f t="shared" si="54"/>
        <v>31.909487787417742</v>
      </c>
      <c r="R314" s="3">
        <f t="shared" si="55"/>
        <v>2.2267518791476473</v>
      </c>
      <c r="S314" s="3">
        <f t="shared" si="57"/>
        <v>553.6050217311132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x14ac:dyDescent="0.3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19354.972080011885</v>
      </c>
      <c r="G315" s="13">
        <f t="shared" si="62"/>
        <v>63.555425033710648</v>
      </c>
      <c r="H315" s="13">
        <f t="shared" si="62"/>
        <v>87.483624226107295</v>
      </c>
      <c r="I315" s="13">
        <f t="shared" si="62"/>
        <v>97.750257653096895</v>
      </c>
      <c r="J315" s="13">
        <f t="shared" si="62"/>
        <v>32.3357709638925</v>
      </c>
      <c r="K315" s="13">
        <f t="shared" si="62"/>
        <v>2.2502657863248943</v>
      </c>
      <c r="L315" s="13">
        <f t="shared" si="59"/>
        <v>558.3753436631323</v>
      </c>
      <c r="M315" s="3">
        <v>0</v>
      </c>
      <c r="N315" s="3">
        <f t="shared" si="56"/>
        <v>63.555486066574488</v>
      </c>
      <c r="O315" s="3">
        <f t="shared" si="52"/>
        <v>87.483707633595003</v>
      </c>
      <c r="P315" s="3">
        <f t="shared" si="53"/>
        <v>97.750341678396154</v>
      </c>
      <c r="Q315" s="3">
        <f t="shared" si="54"/>
        <v>32.335780319044176</v>
      </c>
      <c r="R315" s="3">
        <f t="shared" si="55"/>
        <v>2.250265786324916</v>
      </c>
      <c r="S315" s="3">
        <f t="shared" si="57"/>
        <v>558.37558148393475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x14ac:dyDescent="0.3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19544.826535328877</v>
      </c>
      <c r="G316" s="13">
        <f t="shared" si="62"/>
        <v>64.736714409486027</v>
      </c>
      <c r="H316" s="13">
        <f t="shared" si="62"/>
        <v>89.060322430572583</v>
      </c>
      <c r="I316" s="13">
        <f t="shared" si="62"/>
        <v>99.345982723253101</v>
      </c>
      <c r="J316" s="13">
        <f t="shared" si="62"/>
        <v>32.760240365726062</v>
      </c>
      <c r="K316" s="13">
        <f t="shared" si="62"/>
        <v>2.2735393271202318</v>
      </c>
      <c r="L316" s="13">
        <f t="shared" si="59"/>
        <v>563.17679925615801</v>
      </c>
      <c r="M316" s="3">
        <v>0</v>
      </c>
      <c r="N316" s="3">
        <f t="shared" si="56"/>
        <v>64.736775442349867</v>
      </c>
      <c r="O316" s="3">
        <f t="shared" si="52"/>
        <v>89.060405608603787</v>
      </c>
      <c r="P316" s="3">
        <f t="shared" si="53"/>
        <v>99.346065620713048</v>
      </c>
      <c r="Q316" s="3">
        <f t="shared" si="54"/>
        <v>32.760249186447339</v>
      </c>
      <c r="R316" s="3">
        <f t="shared" si="55"/>
        <v>2.2735393271202446</v>
      </c>
      <c r="S316" s="3">
        <f t="shared" si="57"/>
        <v>563.17703518523433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 x14ac:dyDescent="0.3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19732.560256953147</v>
      </c>
      <c r="G317" s="13">
        <f t="shared" si="62"/>
        <v>65.929591146384027</v>
      </c>
      <c r="H317" s="13">
        <f t="shared" si="62"/>
        <v>90.650509800554389</v>
      </c>
      <c r="I317" s="13">
        <f t="shared" si="62"/>
        <v>100.94881172378304</v>
      </c>
      <c r="J317" s="13">
        <f t="shared" si="62"/>
        <v>33.18274455187737</v>
      </c>
      <c r="K317" s="13">
        <f t="shared" si="62"/>
        <v>2.2965687978823945</v>
      </c>
      <c r="L317" s="13">
        <f t="shared" si="59"/>
        <v>568.00822602048129</v>
      </c>
      <c r="M317" s="3">
        <v>0</v>
      </c>
      <c r="N317" s="3">
        <f t="shared" si="56"/>
        <v>65.929652179247867</v>
      </c>
      <c r="O317" s="3">
        <f t="shared" si="52"/>
        <v>90.650592749760349</v>
      </c>
      <c r="P317" s="3">
        <f t="shared" si="53"/>
        <v>100.94889350854221</v>
      </c>
      <c r="Q317" s="3">
        <f t="shared" si="54"/>
        <v>33.182752868698572</v>
      </c>
      <c r="R317" s="3">
        <f t="shared" si="55"/>
        <v>2.2965687978824025</v>
      </c>
      <c r="S317" s="3">
        <f t="shared" si="57"/>
        <v>568.00846010413147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 x14ac:dyDescent="0.3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19918.147319749707</v>
      </c>
      <c r="G318" s="13">
        <f t="shared" si="62"/>
        <v>67.133925809953936</v>
      </c>
      <c r="H318" s="13">
        <f t="shared" si="62"/>
        <v>92.253950097030895</v>
      </c>
      <c r="I318" s="13">
        <f t="shared" si="62"/>
        <v>102.55833069347921</v>
      </c>
      <c r="J318" s="13">
        <f t="shared" si="62"/>
        <v>33.603146876534744</v>
      </c>
      <c r="K318" s="13">
        <f t="shared" si="62"/>
        <v>2.3193506677242199</v>
      </c>
      <c r="L318" s="13">
        <f t="shared" si="59"/>
        <v>572.8687041447231</v>
      </c>
      <c r="M318" s="3">
        <v>0</v>
      </c>
      <c r="N318" s="3">
        <f t="shared" si="56"/>
        <v>67.133986842817777</v>
      </c>
      <c r="O318" s="3">
        <f t="shared" si="52"/>
        <v>92.254032818041111</v>
      </c>
      <c r="P318" s="3">
        <f t="shared" si="53"/>
        <v>102.55841138047296</v>
      </c>
      <c r="Q318" s="3">
        <f t="shared" si="54"/>
        <v>33.603154718242095</v>
      </c>
      <c r="R318" s="3">
        <f t="shared" si="55"/>
        <v>2.3193506677242253</v>
      </c>
      <c r="S318" s="3">
        <f t="shared" si="57"/>
        <v>572.86893642729819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 x14ac:dyDescent="0.3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20101.563227053288</v>
      </c>
      <c r="G319" s="13">
        <f t="shared" si="62"/>
        <v>68.349587383459792</v>
      </c>
      <c r="H319" s="13">
        <f t="shared" si="62"/>
        <v>93.870405296595862</v>
      </c>
      <c r="I319" s="13">
        <f t="shared" si="62"/>
        <v>104.17412733272043</v>
      </c>
      <c r="J319" s="13">
        <f t="shared" si="62"/>
        <v>34.021315457175916</v>
      </c>
      <c r="K319" s="13">
        <f t="shared" si="62"/>
        <v>2.3418815779119009</v>
      </c>
      <c r="L319" s="13">
        <f t="shared" si="59"/>
        <v>577.75731704786403</v>
      </c>
      <c r="M319" s="3">
        <v>0</v>
      </c>
      <c r="N319" s="3">
        <f t="shared" si="56"/>
        <v>68.349648416323632</v>
      </c>
      <c r="O319" s="3">
        <f t="shared" si="52"/>
        <v>93.870487790038112</v>
      </c>
      <c r="P319" s="3">
        <f t="shared" si="53"/>
        <v>104.17420693668366</v>
      </c>
      <c r="Q319" s="3">
        <f t="shared" si="54"/>
        <v>34.021322850911183</v>
      </c>
      <c r="R319" s="3">
        <f t="shared" si="55"/>
        <v>2.341881577911904</v>
      </c>
      <c r="S319" s="3">
        <f t="shared" si="57"/>
        <v>577.7575475718686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 x14ac:dyDescent="0.3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20282.784903483353</v>
      </c>
      <c r="G320" s="13">
        <f t="shared" si="62"/>
        <v>69.576443355063986</v>
      </c>
      <c r="H320" s="13">
        <f t="shared" si="62"/>
        <v>95.499635730496237</v>
      </c>
      <c r="I320" s="13">
        <f t="shared" si="62"/>
        <v>105.79579119577478</v>
      </c>
      <c r="J320" s="13">
        <f t="shared" si="62"/>
        <v>34.437123070117046</v>
      </c>
      <c r="K320" s="13">
        <f t="shared" si="62"/>
        <v>2.3641583411922231</v>
      </c>
      <c r="L320" s="13">
        <f t="shared" si="59"/>
        <v>582.6731516926443</v>
      </c>
      <c r="M320" s="3">
        <v>0</v>
      </c>
      <c r="N320" s="3">
        <f t="shared" si="56"/>
        <v>69.576504387927827</v>
      </c>
      <c r="O320" s="3">
        <f t="shared" si="52"/>
        <v>95.499717996996566</v>
      </c>
      <c r="P320" s="3">
        <f t="shared" si="53"/>
        <v>105.79586973124459</v>
      </c>
      <c r="Q320" s="3">
        <f t="shared" si="54"/>
        <v>34.437130041471463</v>
      </c>
      <c r="R320" s="3">
        <f t="shared" si="55"/>
        <v>2.3641583411922249</v>
      </c>
      <c r="S320" s="3">
        <f t="shared" si="57"/>
        <v>582.67338049883267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 x14ac:dyDescent="0.3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20461.790686969001</v>
      </c>
      <c r="G321" s="13">
        <f t="shared" si="62"/>
        <v>70.814359804572362</v>
      </c>
      <c r="H321" s="13">
        <f t="shared" si="62"/>
        <v>97.141400222612447</v>
      </c>
      <c r="I321" s="13">
        <f t="shared" si="62"/>
        <v>107.42291387944196</v>
      </c>
      <c r="J321" s="13">
        <f t="shared" si="62"/>
        <v>34.850447051185377</v>
      </c>
      <c r="K321" s="13">
        <f t="shared" si="62"/>
        <v>2.3861779410471931</v>
      </c>
      <c r="L321" s="13">
        <f t="shared" si="59"/>
        <v>587.61529889885935</v>
      </c>
      <c r="M321" s="3">
        <v>0</v>
      </c>
      <c r="N321" s="3">
        <f t="shared" si="56"/>
        <v>70.814420837436202</v>
      </c>
      <c r="O321" s="3">
        <f t="shared" si="52"/>
        <v>97.141482262795165</v>
      </c>
      <c r="P321" s="3">
        <f t="shared" si="53"/>
        <v>107.42299136076032</v>
      </c>
      <c r="Q321" s="3">
        <f t="shared" si="54"/>
        <v>34.850453624288228</v>
      </c>
      <c r="R321" s="3">
        <f t="shared" si="55"/>
        <v>2.3861779410471944</v>
      </c>
      <c r="S321" s="3">
        <f t="shared" si="57"/>
        <v>587.61552602632707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 x14ac:dyDescent="0.3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20638.560319945253</v>
      </c>
      <c r="G322" s="13">
        <f t="shared" si="62"/>
        <v>72.063201489692531</v>
      </c>
      <c r="H322" s="13">
        <f t="shared" si="62"/>
        <v>98.795456226310378</v>
      </c>
      <c r="I322" s="13">
        <f t="shared" si="62"/>
        <v>109.05508920796528</v>
      </c>
      <c r="J322" s="13">
        <f t="shared" si="62"/>
        <v>35.261169201130116</v>
      </c>
      <c r="K322" s="13">
        <f t="shared" si="62"/>
        <v>2.4079375308675286</v>
      </c>
      <c r="L322" s="13">
        <f t="shared" si="59"/>
        <v>592.58285365596589</v>
      </c>
      <c r="M322" s="3">
        <v>0</v>
      </c>
      <c r="N322" s="3">
        <f t="shared" si="56"/>
        <v>72.063262522556371</v>
      </c>
      <c r="O322" s="3">
        <f t="shared" si="52"/>
        <v>98.795538040798093</v>
      </c>
      <c r="P322" s="3">
        <f t="shared" si="53"/>
        <v>109.05516564928166</v>
      </c>
      <c r="Q322" s="3">
        <f t="shared" si="54"/>
        <v>35.261175398732263</v>
      </c>
      <c r="R322" s="3">
        <f t="shared" si="55"/>
        <v>2.4079375308675295</v>
      </c>
      <c r="S322" s="3">
        <f t="shared" si="57"/>
        <v>592.58307914223587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 x14ac:dyDescent="0.3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20813.074939689974</v>
      </c>
      <c r="G323" s="13">
        <f t="shared" si="62"/>
        <v>73.322831931754919</v>
      </c>
      <c r="H323" s="13">
        <f t="shared" si="62"/>
        <v>100.46155996009017</v>
      </c>
      <c r="I323" s="13">
        <f t="shared" si="62"/>
        <v>110.69191341413919</v>
      </c>
      <c r="J323" s="13">
        <f t="shared" si="62"/>
        <v>35.669175695403602</v>
      </c>
      <c r="K323" s="13">
        <f t="shared" si="62"/>
        <v>2.4294344330380349</v>
      </c>
      <c r="L323" s="13">
        <f t="shared" si="59"/>
        <v>597.57491543442598</v>
      </c>
      <c r="M323" s="3">
        <v>0</v>
      </c>
      <c r="N323" s="3">
        <f t="shared" si="56"/>
        <v>73.322892964618759</v>
      </c>
      <c r="O323" s="3">
        <f t="shared" si="52"/>
        <v>100.46164154950378</v>
      </c>
      <c r="P323" s="3">
        <f t="shared" si="53"/>
        <v>110.69198882941313</v>
      </c>
      <c r="Q323" s="3">
        <f t="shared" si="54"/>
        <v>35.669181538956217</v>
      </c>
      <c r="R323" s="3">
        <f t="shared" si="55"/>
        <v>2.4294344330380357</v>
      </c>
      <c r="S323" s="3">
        <f t="shared" si="57"/>
        <v>597.5751393155299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 x14ac:dyDescent="0.3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20985.317067777225</v>
      </c>
      <c r="G324" s="13">
        <f t="shared" si="62"/>
        <v>74.593113500843984</v>
      </c>
      <c r="H324" s="13">
        <f t="shared" si="62"/>
        <v>102.13946654195453</v>
      </c>
      <c r="I324" s="13">
        <f t="shared" si="62"/>
        <v>112.33298531653405</v>
      </c>
      <c r="J324" s="13">
        <f t="shared" si="62"/>
        <v>36.074356997962205</v>
      </c>
      <c r="K324" s="13">
        <f t="shared" si="62"/>
        <v>2.4506661379291925</v>
      </c>
      <c r="L324" s="13">
        <f t="shared" si="59"/>
        <v>602.59058849522398</v>
      </c>
      <c r="M324" s="3">
        <v>0</v>
      </c>
      <c r="N324" s="3">
        <f t="shared" si="56"/>
        <v>74.593174533707824</v>
      </c>
      <c r="O324" s="3">
        <f t="shared" si="52"/>
        <v>102.13954790691324</v>
      </c>
      <c r="P324" s="3">
        <f t="shared" si="53"/>
        <v>112.33305971953774</v>
      </c>
      <c r="Q324" s="3">
        <f t="shared" si="54"/>
        <v>36.074362507691028</v>
      </c>
      <c r="R324" s="3">
        <f t="shared" si="55"/>
        <v>2.4506661379291934</v>
      </c>
      <c r="S324" s="3">
        <f t="shared" si="57"/>
        <v>602.59081080577903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x14ac:dyDescent="0.3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21155.270598629086</v>
      </c>
      <c r="G325" s="13">
        <f t="shared" si="62"/>
        <v>75.873907500285782</v>
      </c>
      <c r="H325" s="13">
        <f t="shared" si="62"/>
        <v>103.82893012241716</v>
      </c>
      <c r="I325" s="13">
        <f t="shared" si="62"/>
        <v>113.97790649275768</v>
      </c>
      <c r="J325" s="13">
        <f t="shared" si="62"/>
        <v>36.476607778753667</v>
      </c>
      <c r="K325" s="13">
        <f t="shared" si="62"/>
        <v>2.4716303027903761</v>
      </c>
      <c r="L325" s="13">
        <f t="shared" si="59"/>
        <v>607.62898219700469</v>
      </c>
      <c r="M325" s="3">
        <v>0</v>
      </c>
      <c r="N325" s="3">
        <f t="shared" si="56"/>
        <v>75.873968533149622</v>
      </c>
      <c r="O325" s="3">
        <f t="shared" si="52"/>
        <v>103.82901126353843</v>
      </c>
      <c r="P325" s="3">
        <f t="shared" si="53"/>
        <v>113.97797989707844</v>
      </c>
      <c r="Q325" s="3">
        <f t="shared" si="54"/>
        <v>36.476612973729004</v>
      </c>
      <c r="R325" s="3">
        <f t="shared" si="55"/>
        <v>2.4716303027903761</v>
      </c>
      <c r="S325" s="3">
        <f t="shared" si="57"/>
        <v>607.62920297028586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x14ac:dyDescent="0.3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21322.920787155002</v>
      </c>
      <c r="G326" s="13">
        <f t="shared" si="62"/>
        <v>77.165074250436859</v>
      </c>
      <c r="H326" s="13">
        <f t="shared" si="62"/>
        <v>105.52970401607017</v>
      </c>
      <c r="I326" s="13">
        <f t="shared" si="62"/>
        <v>115.62628144867128</v>
      </c>
      <c r="J326" s="13">
        <f t="shared" si="62"/>
        <v>36.875826834574411</v>
      </c>
      <c r="K326" s="13">
        <f t="shared" si="62"/>
        <v>2.4923247505410835</v>
      </c>
      <c r="L326" s="13">
        <f t="shared" si="59"/>
        <v>612.68921130029378</v>
      </c>
      <c r="M326" s="3">
        <v>0</v>
      </c>
      <c r="N326" s="3">
        <f t="shared" si="56"/>
        <v>77.1651352833007</v>
      </c>
      <c r="O326" s="3">
        <f t="shared" si="52"/>
        <v>105.52978493396978</v>
      </c>
      <c r="P326" s="3">
        <f t="shared" si="53"/>
        <v>115.62635386771404</v>
      </c>
      <c r="Q326" s="3">
        <f t="shared" si="54"/>
        <v>36.875831732777137</v>
      </c>
      <c r="R326" s="3">
        <f t="shared" si="55"/>
        <v>2.4923247505410835</v>
      </c>
      <c r="S326" s="3">
        <f t="shared" si="57"/>
        <v>612.68943056830267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x14ac:dyDescent="0.3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21488.254235472199</v>
      </c>
      <c r="G327" s="13">
        <f t="shared" ref="G327:K342" si="63">G326*(1-G$5)+G$4*$F326*$L$4/1000</f>
        <v>78.466473171718619</v>
      </c>
      <c r="H327" s="13">
        <f t="shared" si="63"/>
        <v>107.24154083162905</v>
      </c>
      <c r="I327" s="13">
        <f t="shared" si="63"/>
        <v>117.27771778347709</v>
      </c>
      <c r="J327" s="13">
        <f t="shared" si="63"/>
        <v>37.271917012997292</v>
      </c>
      <c r="K327" s="13">
        <f t="shared" si="63"/>
        <v>2.5127474684574702</v>
      </c>
      <c r="L327" s="13">
        <f t="shared" si="59"/>
        <v>617.77039626827946</v>
      </c>
      <c r="M327" s="3">
        <v>0</v>
      </c>
      <c r="N327" s="3">
        <f t="shared" si="56"/>
        <v>78.466534204582459</v>
      </c>
      <c r="O327" s="3">
        <f t="shared" ref="O327:O390" si="64">O326*(1-O$5)+O$4*($F326+$M326)*$L$4/1000</f>
        <v>107.24162152692109</v>
      </c>
      <c r="P327" s="3">
        <f t="shared" ref="P327:P390" si="65">P326*(1-P$5)+P$4*($F326+$M326)*$L$4/1000</f>
        <v>117.27778923046685</v>
      </c>
      <c r="Q327" s="3">
        <f t="shared" ref="Q327:Q390" si="66">Q326*(1-Q$5)+Q$4*($F326+$M326)*$L$4/1000</f>
        <v>37.271921631381097</v>
      </c>
      <c r="R327" s="3">
        <f t="shared" ref="R327:R390" si="67">R326*(1-R$5)+R$4*($F326+$M326)*$L$4/1000</f>
        <v>2.5127474684574702</v>
      </c>
      <c r="S327" s="3">
        <f t="shared" si="57"/>
        <v>617.77061406180894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x14ac:dyDescent="0.3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21651.258878707555</v>
      </c>
      <c r="G328" s="13">
        <f t="shared" si="63"/>
        <v>79.777962866841335</v>
      </c>
      <c r="H328" s="13">
        <f t="shared" si="63"/>
        <v>108.96419260037298</v>
      </c>
      <c r="I328" s="13">
        <f t="shared" si="63"/>
        <v>118.93182635059507</v>
      </c>
      <c r="J328" s="13">
        <f t="shared" si="63"/>
        <v>37.664785139086447</v>
      </c>
      <c r="K328" s="13">
        <f t="shared" si="63"/>
        <v>2.5328966067522334</v>
      </c>
      <c r="L328" s="13">
        <f t="shared" si="59"/>
        <v>622.8716635636481</v>
      </c>
      <c r="M328" s="3">
        <v>0</v>
      </c>
      <c r="N328" s="3">
        <f t="shared" ref="N328:N391" si="68">N327*(1-N$5)+N$4*($F327+$M327)*$L$4/1000</f>
        <v>79.778023899705175</v>
      </c>
      <c r="O328" s="3">
        <f t="shared" si="64"/>
        <v>108.96427307366986</v>
      </c>
      <c r="P328" s="3">
        <f t="shared" si="65"/>
        <v>118.93189683857933</v>
      </c>
      <c r="Q328" s="3">
        <f t="shared" si="66"/>
        <v>37.664789493636505</v>
      </c>
      <c r="R328" s="3">
        <f t="shared" si="67"/>
        <v>2.5328966067522334</v>
      </c>
      <c r="S328" s="3">
        <f t="shared" ref="S328:S391" si="69">SUM(N328:R328,S$5)</f>
        <v>622.87187991234305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x14ac:dyDescent="0.3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21811.923969885411</v>
      </c>
      <c r="G329" s="13">
        <f t="shared" si="63"/>
        <v>81.099401202161516</v>
      </c>
      <c r="H329" s="13">
        <f t="shared" si="63"/>
        <v>110.69741090289853</v>
      </c>
      <c r="I329" s="13">
        <f t="shared" si="63"/>
        <v>120.58822141424719</v>
      </c>
      <c r="J329" s="13">
        <f t="shared" si="63"/>
        <v>38.054341944632235</v>
      </c>
      <c r="K329" s="13">
        <f t="shared" si="63"/>
        <v>2.5527704770466917</v>
      </c>
      <c r="L329" s="13">
        <f t="shared" si="59"/>
        <v>627.99214594098612</v>
      </c>
      <c r="M329" s="3">
        <v>0</v>
      </c>
      <c r="N329" s="3">
        <f t="shared" si="68"/>
        <v>81.099462235025356</v>
      </c>
      <c r="O329" s="3">
        <f t="shared" si="64"/>
        <v>110.69749115481096</v>
      </c>
      <c r="P329" s="3">
        <f t="shared" si="65"/>
        <v>120.58829095609831</v>
      </c>
      <c r="Q329" s="3">
        <f t="shared" si="66"/>
        <v>38.054346050420534</v>
      </c>
      <c r="R329" s="3">
        <f t="shared" si="67"/>
        <v>2.5527704770466917</v>
      </c>
      <c r="S329" s="3">
        <f t="shared" si="69"/>
        <v>627.99236087340182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21970.240063911089</v>
      </c>
      <c r="G330" s="13">
        <f t="shared" si="63"/>
        <v>82.430645388116957</v>
      </c>
      <c r="H330" s="13">
        <f t="shared" si="63"/>
        <v>112.44094699410581</v>
      </c>
      <c r="I330" s="13">
        <f t="shared" si="63"/>
        <v>122.24652080166945</v>
      </c>
      <c r="J330" s="13">
        <f t="shared" si="63"/>
        <v>38.440501999655083</v>
      </c>
      <c r="K330" s="13">
        <f t="shared" si="63"/>
        <v>2.5723675507345618</v>
      </c>
      <c r="L330" s="13">
        <f t="shared" ref="L330:L393" si="71">SUM(G330:K330,L$5)</f>
        <v>633.13098273428182</v>
      </c>
      <c r="M330" s="3">
        <v>0</v>
      </c>
      <c r="N330" s="3">
        <f t="shared" si="68"/>
        <v>82.430706420980798</v>
      </c>
      <c r="O330" s="3">
        <f t="shared" si="64"/>
        <v>112.44102702524283</v>
      </c>
      <c r="P330" s="3">
        <f t="shared" si="65"/>
        <v>122.24658941008701</v>
      </c>
      <c r="Q330" s="3">
        <f t="shared" si="66"/>
        <v>38.440505870892601</v>
      </c>
      <c r="R330" s="3">
        <f t="shared" si="67"/>
        <v>2.5723675507345618</v>
      </c>
      <c r="S330" s="3">
        <f t="shared" si="69"/>
        <v>633.13119627793776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x14ac:dyDescent="0.3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22126.19900066415</v>
      </c>
      <c r="G331" s="13">
        <f t="shared" si="63"/>
        <v>83.771552058684307</v>
      </c>
      <c r="H331" s="13">
        <f t="shared" si="63"/>
        <v>114.1945519263368</v>
      </c>
      <c r="I331" s="13">
        <f t="shared" si="63"/>
        <v>123.90634605087473</v>
      </c>
      <c r="J331" s="13">
        <f t="shared" si="63"/>
        <v>38.823183645942365</v>
      </c>
      <c r="K331" s="13">
        <f t="shared" si="63"/>
        <v>2.5916864572375919</v>
      </c>
      <c r="L331" s="13">
        <f t="shared" si="71"/>
        <v>638.28732013907575</v>
      </c>
      <c r="M331" s="3">
        <v>0</v>
      </c>
      <c r="N331" s="3">
        <f t="shared" si="68"/>
        <v>83.771613091548147</v>
      </c>
      <c r="O331" s="3">
        <f t="shared" si="64"/>
        <v>114.19463173730577</v>
      </c>
      <c r="P331" s="3">
        <f t="shared" si="65"/>
        <v>123.90641373838787</v>
      </c>
      <c r="Q331" s="3">
        <f t="shared" si="66"/>
        <v>38.823187296028252</v>
      </c>
      <c r="R331" s="3">
        <f t="shared" si="67"/>
        <v>2.5916864572375919</v>
      </c>
      <c r="S331" s="3">
        <f t="shared" si="69"/>
        <v>638.28753232050758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x14ac:dyDescent="0.3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22279.793887219479</v>
      </c>
      <c r="G332" s="13">
        <f t="shared" si="63"/>
        <v>85.121977349804652</v>
      </c>
      <c r="H332" s="13">
        <f t="shared" si="63"/>
        <v>115.9579766705874</v>
      </c>
      <c r="I332" s="13">
        <f t="shared" si="63"/>
        <v>125.56732255389221</v>
      </c>
      <c r="J332" s="13">
        <f t="shared" si="63"/>
        <v>39.20230893239782</v>
      </c>
      <c r="K332" s="13">
        <f t="shared" si="63"/>
        <v>2.6107259821538045</v>
      </c>
      <c r="L332" s="13">
        <f t="shared" si="71"/>
        <v>643.46031148883594</v>
      </c>
      <c r="M332" s="3">
        <v>0</v>
      </c>
      <c r="N332" s="3">
        <f t="shared" si="68"/>
        <v>85.122038382668492</v>
      </c>
      <c r="O332" s="3">
        <f t="shared" si="64"/>
        <v>115.95805626199402</v>
      </c>
      <c r="P332" s="3">
        <f t="shared" si="65"/>
        <v>125.56738933286185</v>
      </c>
      <c r="Q332" s="3">
        <f t="shared" si="66"/>
        <v>39.202312373965775</v>
      </c>
      <c r="R332" s="3">
        <f t="shared" si="67"/>
        <v>2.6107259821538045</v>
      </c>
      <c r="S332" s="3">
        <f t="shared" si="69"/>
        <v>643.46052233364389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x14ac:dyDescent="0.3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22431.019079218098</v>
      </c>
      <c r="G333" s="13">
        <f t="shared" si="63"/>
        <v>86.481776976724149</v>
      </c>
      <c r="H333" s="13">
        <f t="shared" si="63"/>
        <v>117.73097223571675</v>
      </c>
      <c r="I333" s="13">
        <f t="shared" si="63"/>
        <v>127.22907969541315</v>
      </c>
      <c r="J333" s="13">
        <f t="shared" si="63"/>
        <v>39.577803551997476</v>
      </c>
      <c r="K333" s="13">
        <f t="shared" si="63"/>
        <v>2.6294850652996589</v>
      </c>
      <c r="L333" s="13">
        <f t="shared" si="71"/>
        <v>648.64911752515115</v>
      </c>
      <c r="M333" s="3">
        <v>0</v>
      </c>
      <c r="N333" s="3">
        <f t="shared" si="68"/>
        <v>86.481838009587989</v>
      </c>
      <c r="O333" s="3">
        <f t="shared" si="64"/>
        <v>117.73105160816503</v>
      </c>
      <c r="P333" s="3">
        <f t="shared" si="65"/>
        <v>127.22914557803432</v>
      </c>
      <c r="Q333" s="3">
        <f t="shared" si="66"/>
        <v>39.577806796959472</v>
      </c>
      <c r="R333" s="3">
        <f t="shared" si="67"/>
        <v>2.6294850652996589</v>
      </c>
      <c r="S333" s="3">
        <f t="shared" si="69"/>
        <v>648.64932705804654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x14ac:dyDescent="0.3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22579.870161412749</v>
      </c>
      <c r="G334" s="13">
        <f t="shared" si="63"/>
        <v>87.850806310197555</v>
      </c>
      <c r="H334" s="13">
        <f t="shared" si="63"/>
        <v>119.5132897855793</v>
      </c>
      <c r="I334" s="13">
        <f t="shared" si="63"/>
        <v>128.8912509867769</v>
      </c>
      <c r="J334" s="13">
        <f t="shared" si="63"/>
        <v>39.94959678016059</v>
      </c>
      <c r="K334" s="13">
        <f t="shared" si="63"/>
        <v>2.6479627986479537</v>
      </c>
      <c r="L334" s="13">
        <f t="shared" si="71"/>
        <v>653.85290666136234</v>
      </c>
      <c r="M334" s="3">
        <v>0</v>
      </c>
      <c r="N334" s="3">
        <f t="shared" si="68"/>
        <v>87.850867343061395</v>
      </c>
      <c r="O334" s="3">
        <f t="shared" si="64"/>
        <v>119.51336893967161</v>
      </c>
      <c r="P334" s="3">
        <f t="shared" si="65"/>
        <v>128.89131598508095</v>
      </c>
      <c r="Q334" s="3">
        <f t="shared" si="66"/>
        <v>39.949599839748103</v>
      </c>
      <c r="R334" s="3">
        <f t="shared" si="67"/>
        <v>2.6479627986479537</v>
      </c>
      <c r="S334" s="3">
        <f t="shared" si="69"/>
        <v>653.85311490621007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x14ac:dyDescent="0.3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22726.343927416867</v>
      </c>
      <c r="G335" s="13">
        <f t="shared" si="63"/>
        <v>89.228920451504436</v>
      </c>
      <c r="H335" s="13">
        <f t="shared" si="63"/>
        <v>121.30468075400799</v>
      </c>
      <c r="I335" s="13">
        <f t="shared" si="63"/>
        <v>130.55347419523585</v>
      </c>
      <c r="J335" s="13">
        <f t="shared" si="63"/>
        <v>40.317621414357838</v>
      </c>
      <c r="K335" s="13">
        <f t="shared" si="63"/>
        <v>2.6661584241637479</v>
      </c>
      <c r="L335" s="13">
        <f t="shared" si="71"/>
        <v>659.07085523926992</v>
      </c>
      <c r="M335" s="3">
        <v>0</v>
      </c>
      <c r="N335" s="3">
        <f t="shared" si="68"/>
        <v>89.228981484368276</v>
      </c>
      <c r="O335" s="3">
        <f t="shared" si="64"/>
        <v>121.30475969034502</v>
      </c>
      <c r="P335" s="3">
        <f t="shared" si="65"/>
        <v>130.55353832109265</v>
      </c>
      <c r="Q335" s="3">
        <f t="shared" si="66"/>
        <v>40.317624299160734</v>
      </c>
      <c r="R335" s="3">
        <f t="shared" si="67"/>
        <v>2.6661584241637479</v>
      </c>
      <c r="S335" s="3">
        <f t="shared" si="69"/>
        <v>659.07106221913045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x14ac:dyDescent="0.3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22870.438358687534</v>
      </c>
      <c r="G336" s="13">
        <f t="shared" si="63"/>
        <v>90.615974306229404</v>
      </c>
      <c r="H336" s="13">
        <f t="shared" si="63"/>
        <v>123.10489695757951</v>
      </c>
      <c r="I336" s="13">
        <f t="shared" si="63"/>
        <v>132.21539146844276</v>
      </c>
      <c r="J336" s="13">
        <f t="shared" si="63"/>
        <v>40.681813714792689</v>
      </c>
      <c r="K336" s="13">
        <f t="shared" si="63"/>
        <v>2.6840713315410278</v>
      </c>
      <c r="L336" s="13">
        <f t="shared" si="71"/>
        <v>664.30214777858532</v>
      </c>
      <c r="M336" s="3">
        <v>0</v>
      </c>
      <c r="N336" s="3">
        <f t="shared" si="68"/>
        <v>90.616035339093244</v>
      </c>
      <c r="O336" s="3">
        <f t="shared" si="64"/>
        <v>123.10497567676033</v>
      </c>
      <c r="P336" s="3">
        <f t="shared" si="65"/>
        <v>132.21545473356281</v>
      </c>
      <c r="Q336" s="3">
        <f t="shared" si="66"/>
        <v>40.68181643479587</v>
      </c>
      <c r="R336" s="3">
        <f t="shared" si="67"/>
        <v>2.6840713315410278</v>
      </c>
      <c r="S336" s="3">
        <f t="shared" si="69"/>
        <v>664.30235351575323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x14ac:dyDescent="0.3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23012.152602776408</v>
      </c>
      <c r="G337" s="13">
        <f t="shared" si="63"/>
        <v>92.011822656759634</v>
      </c>
      <c r="H337" s="13">
        <f t="shared" si="63"/>
        <v>124.91369070609608</v>
      </c>
      <c r="I337" s="13">
        <f t="shared" si="63"/>
        <v>133.8766494541097</v>
      </c>
      <c r="J337" s="13">
        <f t="shared" si="63"/>
        <v>41.042113346004612</v>
      </c>
      <c r="K337" s="13">
        <f t="shared" si="63"/>
        <v>2.7017010558432117</v>
      </c>
      <c r="L337" s="13">
        <f t="shared" si="71"/>
        <v>669.54597721881328</v>
      </c>
      <c r="M337" s="3">
        <v>0</v>
      </c>
      <c r="N337" s="3">
        <f t="shared" si="68"/>
        <v>92.011883689623474</v>
      </c>
      <c r="O337" s="3">
        <f t="shared" si="64"/>
        <v>124.91376920871808</v>
      </c>
      <c r="P337" s="3">
        <f t="shared" si="65"/>
        <v>133.87671187004634</v>
      </c>
      <c r="Q337" s="3">
        <f t="shared" si="66"/>
        <v>41.042115910622563</v>
      </c>
      <c r="R337" s="3">
        <f t="shared" si="67"/>
        <v>2.7017010558432117</v>
      </c>
      <c r="S337" s="3">
        <f t="shared" si="69"/>
        <v>669.54618173485369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x14ac:dyDescent="0.3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23151.486950883733</v>
      </c>
      <c r="G338" s="13">
        <f t="shared" si="63"/>
        <v>93.416320233454911</v>
      </c>
      <c r="H338" s="13">
        <f t="shared" si="63"/>
        <v>126.73081491072092</v>
      </c>
      <c r="I338" s="13">
        <f t="shared" si="63"/>
        <v>135.53689941479342</v>
      </c>
      <c r="J338" s="13">
        <f t="shared" si="63"/>
        <v>41.398463319255633</v>
      </c>
      <c r="K338" s="13">
        <f t="shared" si="63"/>
        <v>2.7190472750509582</v>
      </c>
      <c r="L338" s="13">
        <f t="shared" si="71"/>
        <v>674.80154515327581</v>
      </c>
      <c r="M338" s="3">
        <v>0</v>
      </c>
      <c r="N338" s="3">
        <f t="shared" si="68"/>
        <v>93.416381266318751</v>
      </c>
      <c r="O338" s="3">
        <f t="shared" si="64"/>
        <v>126.73089319737987</v>
      </c>
      <c r="P338" s="3">
        <f t="shared" si="65"/>
        <v>135.53696099294493</v>
      </c>
      <c r="Q338" s="3">
        <f t="shared" si="66"/>
        <v>41.398465737365022</v>
      </c>
      <c r="R338" s="3">
        <f t="shared" si="67"/>
        <v>2.7190472750509582</v>
      </c>
      <c r="S338" s="3">
        <f t="shared" si="69"/>
        <v>674.80174846905959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x14ac:dyDescent="0.3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23288.442814753325</v>
      </c>
      <c r="G339" s="13">
        <f t="shared" si="63"/>
        <v>94.829321784447814</v>
      </c>
      <c r="H339" s="13">
        <f t="shared" si="63"/>
        <v>128.55602318970881</v>
      </c>
      <c r="I339" s="13">
        <f t="shared" si="63"/>
        <v>137.19579733776783</v>
      </c>
      <c r="J339" s="13">
        <f t="shared" si="63"/>
        <v>41.750809935573635</v>
      </c>
      <c r="K339" s="13">
        <f t="shared" si="63"/>
        <v>2.7361098075210375</v>
      </c>
      <c r="L339" s="13">
        <f t="shared" si="71"/>
        <v>680.06806205501903</v>
      </c>
      <c r="M339" s="3">
        <v>0</v>
      </c>
      <c r="N339" s="3">
        <f t="shared" si="68"/>
        <v>94.829382817311654</v>
      </c>
      <c r="O339" s="3">
        <f t="shared" si="64"/>
        <v>128.55610126099882</v>
      </c>
      <c r="P339" s="3">
        <f t="shared" si="65"/>
        <v>137.19585808937947</v>
      </c>
      <c r="Q339" s="3">
        <f t="shared" si="66"/>
        <v>41.750812215544038</v>
      </c>
      <c r="R339" s="3">
        <f t="shared" si="67"/>
        <v>2.7361098075210375</v>
      </c>
      <c r="S339" s="3">
        <f t="shared" si="69"/>
        <v>680.06826419075503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x14ac:dyDescent="0.3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23423.022702947357</v>
      </c>
      <c r="G340" s="13">
        <f t="shared" si="63"/>
        <v>96.250682144033703</v>
      </c>
      <c r="H340" s="13">
        <f t="shared" si="63"/>
        <v>130.38906997167612</v>
      </c>
      <c r="I340" s="13">
        <f t="shared" si="63"/>
        <v>138.85300403995049</v>
      </c>
      <c r="J340" s="13">
        <f t="shared" si="63"/>
        <v>42.099102729337595</v>
      </c>
      <c r="K340" s="13">
        <f t="shared" si="63"/>
        <v>2.7528886093603133</v>
      </c>
      <c r="L340" s="13">
        <f t="shared" si="71"/>
        <v>685.34474749435822</v>
      </c>
      <c r="M340" s="3">
        <v>0</v>
      </c>
      <c r="N340" s="3">
        <f t="shared" si="68"/>
        <v>96.250743176897544</v>
      </c>
      <c r="O340" s="3">
        <f t="shared" si="64"/>
        <v>130.38914782818966</v>
      </c>
      <c r="P340" s="3">
        <f t="shared" si="65"/>
        <v>138.8530639761166</v>
      </c>
      <c r="Q340" s="3">
        <f t="shared" si="66"/>
        <v>42.099104879060455</v>
      </c>
      <c r="R340" s="3">
        <f t="shared" si="67"/>
        <v>2.7528886093603133</v>
      </c>
      <c r="S340" s="3">
        <f t="shared" si="69"/>
        <v>685.34494846962457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x14ac:dyDescent="0.3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23555.230196541303</v>
      </c>
      <c r="G341" s="13">
        <f t="shared" si="63"/>
        <v>97.680256299612651</v>
      </c>
      <c r="H341" s="13">
        <f t="shared" si="63"/>
        <v>132.22971059635924</v>
      </c>
      <c r="I341" s="13">
        <f t="shared" si="63"/>
        <v>140.50818526785642</v>
      </c>
      <c r="J341" s="13">
        <f t="shared" si="63"/>
        <v>42.443294412300936</v>
      </c>
      <c r="K341" s="13">
        <f t="shared" si="63"/>
        <v>2.7693837717191254</v>
      </c>
      <c r="L341" s="13">
        <f t="shared" si="71"/>
        <v>690.63083034784836</v>
      </c>
      <c r="M341" s="3">
        <v>0</v>
      </c>
      <c r="N341" s="3">
        <f t="shared" si="68"/>
        <v>97.680317332476491</v>
      </c>
      <c r="O341" s="3">
        <f t="shared" si="64"/>
        <v>132.22978823868718</v>
      </c>
      <c r="P341" s="3">
        <f t="shared" si="65"/>
        <v>140.5082443995224</v>
      </c>
      <c r="Q341" s="3">
        <f t="shared" si="66"/>
        <v>42.443296439216887</v>
      </c>
      <c r="R341" s="3">
        <f t="shared" si="67"/>
        <v>2.7693837717191254</v>
      </c>
      <c r="S341" s="3">
        <f t="shared" si="69"/>
        <v>690.63103018162212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x14ac:dyDescent="0.3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23685.069924280797</v>
      </c>
      <c r="G342" s="13">
        <f t="shared" si="63"/>
        <v>99.117899457148042</v>
      </c>
      <c r="H342" s="13">
        <f t="shared" si="63"/>
        <v>134.07770141281347</v>
      </c>
      <c r="I342" s="13">
        <f t="shared" si="63"/>
        <v>142.16101179255864</v>
      </c>
      <c r="J342" s="13">
        <f t="shared" si="63"/>
        <v>42.783340817959974</v>
      </c>
      <c r="K342" s="13">
        <f t="shared" si="63"/>
        <v>2.7855955180085581</v>
      </c>
      <c r="L342" s="13">
        <f t="shared" si="71"/>
        <v>695.92554899848869</v>
      </c>
      <c r="M342" s="3">
        <v>0</v>
      </c>
      <c r="N342" s="3">
        <f t="shared" si="68"/>
        <v>99.117960490011882</v>
      </c>
      <c r="O342" s="3">
        <f t="shared" si="64"/>
        <v>134.07777884154504</v>
      </c>
      <c r="P342" s="3">
        <f t="shared" si="65"/>
        <v>142.16107013052297</v>
      </c>
      <c r="Q342" s="3">
        <f t="shared" si="66"/>
        <v>42.783342729084588</v>
      </c>
      <c r="R342" s="3">
        <f t="shared" si="67"/>
        <v>2.7855955180085581</v>
      </c>
      <c r="S342" s="3">
        <f t="shared" si="69"/>
        <v>695.92574770917304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x14ac:dyDescent="0.3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23812.547537242161</v>
      </c>
      <c r="G343" s="13">
        <f t="shared" ref="G343:K358" si="72">G342*(1-G$5)+G$4*$F342*$L$4/1000</f>
        <v>100.56346710510884</v>
      </c>
      <c r="H343" s="13">
        <f t="shared" si="72"/>
        <v>135.93279987500912</v>
      </c>
      <c r="I343" s="13">
        <f t="shared" si="72"/>
        <v>143.81115949964209</v>
      </c>
      <c r="J343" s="13">
        <f t="shared" si="72"/>
        <v>43.119200846184512</v>
      </c>
      <c r="K343" s="13">
        <f t="shared" si="72"/>
        <v>2.8015242010462851</v>
      </c>
      <c r="L343" s="13">
        <f t="shared" si="71"/>
        <v>701.22815152699081</v>
      </c>
      <c r="M343" s="3">
        <v>0</v>
      </c>
      <c r="N343" s="3">
        <f t="shared" si="68"/>
        <v>100.56352813797268</v>
      </c>
      <c r="O343" s="3">
        <f t="shared" si="64"/>
        <v>135.93287709073195</v>
      </c>
      <c r="P343" s="3">
        <f t="shared" si="65"/>
        <v>143.81121705455834</v>
      </c>
      <c r="Q343" s="3">
        <f t="shared" si="66"/>
        <v>43.119202648132585</v>
      </c>
      <c r="R343" s="3">
        <f t="shared" si="67"/>
        <v>2.8015242010462851</v>
      </c>
      <c r="S343" s="3">
        <f t="shared" si="69"/>
        <v>701.22834913244185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x14ac:dyDescent="0.3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23937.669683040091</v>
      </c>
      <c r="G344" s="13">
        <f t="shared" si="72"/>
        <v>102.0168150768654</v>
      </c>
      <c r="H344" s="13">
        <f t="shared" si="72"/>
        <v>137.79476463478542</v>
      </c>
      <c r="I344" s="13">
        <f t="shared" si="72"/>
        <v>145.45830947414296</v>
      </c>
      <c r="J344" s="13">
        <f t="shared" si="72"/>
        <v>43.450836408037475</v>
      </c>
      <c r="K344" s="13">
        <f t="shared" si="72"/>
        <v>2.8171703001357917</v>
      </c>
      <c r="L344" s="13">
        <f t="shared" si="71"/>
        <v>706.53789589396706</v>
      </c>
      <c r="M344" s="3">
        <v>0</v>
      </c>
      <c r="N344" s="3">
        <f t="shared" si="68"/>
        <v>102.01687610972924</v>
      </c>
      <c r="O344" s="3">
        <f t="shared" si="64"/>
        <v>137.7948416380855</v>
      </c>
      <c r="P344" s="3">
        <f t="shared" si="65"/>
        <v>145.45836625652169</v>
      </c>
      <c r="Q344" s="3">
        <f t="shared" si="66"/>
        <v>43.450838107045918</v>
      </c>
      <c r="R344" s="3">
        <f t="shared" si="67"/>
        <v>2.8171703001357917</v>
      </c>
      <c r="S344" s="3">
        <f t="shared" si="69"/>
        <v>706.53809241151816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x14ac:dyDescent="0.3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24060.443979625437</v>
      </c>
      <c r="G345" s="13">
        <f t="shared" si="72"/>
        <v>103.47779961151103</v>
      </c>
      <c r="H345" s="13">
        <f t="shared" si="72"/>
        <v>139.66335563212672</v>
      </c>
      <c r="I345" s="13">
        <f t="shared" si="72"/>
        <v>147.10214808047323</v>
      </c>
      <c r="J345" s="13">
        <f t="shared" si="72"/>
        <v>43.778212370719459</v>
      </c>
      <c r="K345" s="13">
        <f t="shared" si="72"/>
        <v>2.8325344180839216</v>
      </c>
      <c r="L345" s="13">
        <f t="shared" si="71"/>
        <v>711.85405011291436</v>
      </c>
      <c r="M345" s="3">
        <v>0</v>
      </c>
      <c r="N345" s="3">
        <f t="shared" si="68"/>
        <v>103.47786064437487</v>
      </c>
      <c r="O345" s="3">
        <f t="shared" si="64"/>
        <v>139.6634324235884</v>
      </c>
      <c r="P345" s="3">
        <f t="shared" si="65"/>
        <v>147.10220410068391</v>
      </c>
      <c r="Q345" s="3">
        <f t="shared" si="66"/>
        <v>43.778213972668894</v>
      </c>
      <c r="R345" s="3">
        <f t="shared" si="67"/>
        <v>2.8325344180839216</v>
      </c>
      <c r="S345" s="3">
        <f t="shared" si="69"/>
        <v>711.85424555939994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x14ac:dyDescent="0.3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24180.878988716657</v>
      </c>
      <c r="G346" s="13">
        <f t="shared" si="72"/>
        <v>104.94627741308442</v>
      </c>
      <c r="H346" s="13">
        <f t="shared" si="72"/>
        <v>141.53833418273027</v>
      </c>
      <c r="I346" s="13">
        <f t="shared" si="72"/>
        <v>148.74236703733573</v>
      </c>
      <c r="J346" s="13">
        <f t="shared" si="72"/>
        <v>44.101296502583146</v>
      </c>
      <c r="K346" s="13">
        <f t="shared" si="72"/>
        <v>2.8476172781617839</v>
      </c>
      <c r="L346" s="13">
        <f t="shared" si="71"/>
        <v>717.17589241389533</v>
      </c>
      <c r="M346" s="3">
        <v>0</v>
      </c>
      <c r="N346" s="3">
        <f t="shared" si="68"/>
        <v>104.94633844594826</v>
      </c>
      <c r="O346" s="3">
        <f t="shared" si="64"/>
        <v>141.53841076293634</v>
      </c>
      <c r="P346" s="3">
        <f t="shared" si="65"/>
        <v>148.74242230560864</v>
      </c>
      <c r="Q346" s="3">
        <f t="shared" si="66"/>
        <v>44.101298013018244</v>
      </c>
      <c r="R346" s="3">
        <f t="shared" si="67"/>
        <v>2.8476172781617839</v>
      </c>
      <c r="S346" s="3">
        <f t="shared" si="69"/>
        <v>717.17608680567332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x14ac:dyDescent="0.3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24298.984188908453</v>
      </c>
      <c r="G347" s="13">
        <f t="shared" si="72"/>
        <v>106.42210570817041</v>
      </c>
      <c r="H347" s="13">
        <f t="shared" si="72"/>
        <v>143.4194630628381</v>
      </c>
      <c r="I347" s="13">
        <f t="shared" si="72"/>
        <v>150.37866348764231</v>
      </c>
      <c r="J347" s="13">
        <f t="shared" si="72"/>
        <v>44.420059418170403</v>
      </c>
      <c r="K347" s="13">
        <f t="shared" si="72"/>
        <v>2.8624197210140938</v>
      </c>
      <c r="L347" s="13">
        <f t="shared" si="71"/>
        <v>722.50271139783536</v>
      </c>
      <c r="M347" s="3">
        <v>0</v>
      </c>
      <c r="N347" s="3">
        <f t="shared" si="68"/>
        <v>106.42216674103425</v>
      </c>
      <c r="O347" s="3">
        <f t="shared" si="64"/>
        <v>143.41953943236976</v>
      </c>
      <c r="P347" s="3">
        <f t="shared" si="65"/>
        <v>150.37871801407042</v>
      </c>
      <c r="Q347" s="3">
        <f t="shared" si="66"/>
        <v>44.420060842319096</v>
      </c>
      <c r="R347" s="3">
        <f t="shared" si="67"/>
        <v>2.8624197210140938</v>
      </c>
      <c r="S347" s="3">
        <f t="shared" si="69"/>
        <v>722.5029047508076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x14ac:dyDescent="0.3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24414.769948501194</v>
      </c>
      <c r="G348" s="13">
        <f t="shared" si="72"/>
        <v>107.90514230185966</v>
      </c>
      <c r="H348" s="13">
        <f t="shared" si="72"/>
        <v>145.30650659131092</v>
      </c>
      <c r="I348" s="13">
        <f t="shared" si="72"/>
        <v>152.01074006345343</v>
      </c>
      <c r="J348" s="13">
        <f t="shared" si="72"/>
        <v>44.734474523233075</v>
      </c>
      <c r="K348" s="13">
        <f t="shared" si="72"/>
        <v>2.8769427015220908</v>
      </c>
      <c r="L348" s="13">
        <f t="shared" si="71"/>
        <v>727.83380618137915</v>
      </c>
      <c r="M348" s="3">
        <v>0</v>
      </c>
      <c r="N348" s="3">
        <f t="shared" si="68"/>
        <v>107.9052033347235</v>
      </c>
      <c r="O348" s="3">
        <f t="shared" si="64"/>
        <v>145.30658275074771</v>
      </c>
      <c r="P348" s="3">
        <f t="shared" si="65"/>
        <v>152.01079385799423</v>
      </c>
      <c r="Q348" s="3">
        <f t="shared" si="66"/>
        <v>44.734475866024631</v>
      </c>
      <c r="R348" s="3">
        <f t="shared" si="67"/>
        <v>2.8769427015220908</v>
      </c>
      <c r="S348" s="3">
        <f t="shared" si="69"/>
        <v>727.83399851101217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x14ac:dyDescent="0.3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24528.247498093806</v>
      </c>
      <c r="G349" s="13">
        <f t="shared" si="72"/>
        <v>109.39524563204986</v>
      </c>
      <c r="H349" s="13">
        <f t="shared" si="72"/>
        <v>147.19923070892452</v>
      </c>
      <c r="I349" s="13">
        <f t="shared" si="72"/>
        <v>153.63830494596411</v>
      </c>
      <c r="J349" s="13">
        <f t="shared" si="72"/>
        <v>45.044517959705452</v>
      </c>
      <c r="K349" s="13">
        <f t="shared" si="72"/>
        <v>2.8911872856251888</v>
      </c>
      <c r="L349" s="13">
        <f t="shared" si="71"/>
        <v>733.16848653226907</v>
      </c>
      <c r="M349" s="3">
        <v>0</v>
      </c>
      <c r="N349" s="3">
        <f t="shared" si="68"/>
        <v>109.3953066649137</v>
      </c>
      <c r="O349" s="3">
        <f t="shared" si="64"/>
        <v>147.19930665884442</v>
      </c>
      <c r="P349" s="3">
        <f t="shared" si="65"/>
        <v>153.63835801844147</v>
      </c>
      <c r="Q349" s="3">
        <f t="shared" si="66"/>
        <v>45.044519225787546</v>
      </c>
      <c r="R349" s="3">
        <f t="shared" si="67"/>
        <v>2.8911872856251888</v>
      </c>
      <c r="S349" s="3">
        <f t="shared" si="69"/>
        <v>733.16867785361228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x14ac:dyDescent="0.3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24639.428902983131</v>
      </c>
      <c r="G350" s="13">
        <f t="shared" si="72"/>
        <v>110.89227482207437</v>
      </c>
      <c r="H350" s="13">
        <f t="shared" si="72"/>
        <v>149.09740305487497</v>
      </c>
      <c r="I350" s="13">
        <f t="shared" si="72"/>
        <v>155.26107192056722</v>
      </c>
      <c r="J350" s="13">
        <f t="shared" si="72"/>
        <v>45.35016855060352</v>
      </c>
      <c r="K350" s="13">
        <f t="shared" si="72"/>
        <v>2.9051546471064889</v>
      </c>
      <c r="L350" s="13">
        <f t="shared" si="71"/>
        <v>738.50607299522665</v>
      </c>
      <c r="M350" s="3">
        <v>0</v>
      </c>
      <c r="N350" s="3">
        <f t="shared" si="68"/>
        <v>110.89233585493821</v>
      </c>
      <c r="O350" s="3">
        <f t="shared" si="64"/>
        <v>149.09747879585439</v>
      </c>
      <c r="P350" s="3">
        <f t="shared" si="65"/>
        <v>155.2611242806731</v>
      </c>
      <c r="Q350" s="3">
        <f t="shared" si="66"/>
        <v>45.350169744358325</v>
      </c>
      <c r="R350" s="3">
        <f t="shared" si="67"/>
        <v>2.9051546471064889</v>
      </c>
      <c r="S350" s="3">
        <f t="shared" si="69"/>
        <v>738.50626332293052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x14ac:dyDescent="0.3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24748.32703541141</v>
      </c>
      <c r="G351" s="13">
        <f t="shared" si="72"/>
        <v>112.39608973164611</v>
      </c>
      <c r="H351" s="13">
        <f t="shared" si="72"/>
        <v>151.00079304048162</v>
      </c>
      <c r="I351" s="13">
        <f t="shared" si="72"/>
        <v>156.87876042703112</v>
      </c>
      <c r="J351" s="13">
        <f t="shared" si="72"/>
        <v>45.65140774483244</v>
      </c>
      <c r="K351" s="13">
        <f t="shared" si="72"/>
        <v>2.9188460643472913</v>
      </c>
      <c r="L351" s="13">
        <f t="shared" si="71"/>
        <v>743.84589700833862</v>
      </c>
      <c r="M351" s="3">
        <v>0</v>
      </c>
      <c r="N351" s="3">
        <f t="shared" si="68"/>
        <v>112.39615076450995</v>
      </c>
      <c r="O351" s="3">
        <f t="shared" si="64"/>
        <v>151.00086857309532</v>
      </c>
      <c r="P351" s="3">
        <f t="shared" si="65"/>
        <v>156.87881208432739</v>
      </c>
      <c r="Q351" s="3">
        <f t="shared" si="66"/>
        <v>45.651408870391784</v>
      </c>
      <c r="R351" s="3">
        <f t="shared" si="67"/>
        <v>2.9188460643472913</v>
      </c>
      <c r="S351" s="3">
        <f t="shared" si="69"/>
        <v>743.84608635667178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x14ac:dyDescent="0.3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24854.955546703502</v>
      </c>
      <c r="G352" s="13">
        <f t="shared" si="72"/>
        <v>113.90655100610785</v>
      </c>
      <c r="H352" s="13">
        <f t="shared" si="72"/>
        <v>152.90917192008138</v>
      </c>
      <c r="I352" s="13">
        <f t="shared" si="72"/>
        <v>158.49109560483438</v>
      </c>
      <c r="J352" s="13">
        <f t="shared" si="72"/>
        <v>45.948219561889658</v>
      </c>
      <c r="K352" s="13">
        <f t="shared" si="72"/>
        <v>2.9322629170556702</v>
      </c>
      <c r="L352" s="13">
        <f t="shared" si="71"/>
        <v>749.18730100996891</v>
      </c>
      <c r="M352" s="3">
        <v>0</v>
      </c>
      <c r="N352" s="3">
        <f t="shared" si="68"/>
        <v>113.90661203897169</v>
      </c>
      <c r="O352" s="3">
        <f t="shared" si="64"/>
        <v>152.90924724490259</v>
      </c>
      <c r="P352" s="3">
        <f t="shared" si="65"/>
        <v>158.4911465687546</v>
      </c>
      <c r="Q352" s="3">
        <f t="shared" si="66"/>
        <v>45.948220623149332</v>
      </c>
      <c r="R352" s="3">
        <f t="shared" si="67"/>
        <v>2.9322629170556702</v>
      </c>
      <c r="S352" s="3">
        <f t="shared" si="69"/>
        <v>749.18748939283387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x14ac:dyDescent="0.3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24959.328839334132</v>
      </c>
      <c r="G353" s="13">
        <f t="shared" si="72"/>
        <v>115.42352012398177</v>
      </c>
      <c r="H353" s="13">
        <f t="shared" si="72"/>
        <v>154.82231285911186</v>
      </c>
      <c r="I353" s="13">
        <f t="shared" si="72"/>
        <v>160.09780833370607</v>
      </c>
      <c r="J353" s="13">
        <f t="shared" si="72"/>
        <v>46.240590536456665</v>
      </c>
      <c r="K353" s="13">
        <f t="shared" si="72"/>
        <v>2.9454066829741459</v>
      </c>
      <c r="L353" s="13">
        <f t="shared" si="71"/>
        <v>754.52963853623055</v>
      </c>
      <c r="M353" s="3">
        <v>0</v>
      </c>
      <c r="N353" s="3">
        <f t="shared" si="68"/>
        <v>115.42358115684561</v>
      </c>
      <c r="O353" s="3">
        <f t="shared" si="64"/>
        <v>154.82238797671224</v>
      </c>
      <c r="P353" s="3">
        <f t="shared" si="65"/>
        <v>160.09785861355715</v>
      </c>
      <c r="Q353" s="3">
        <f t="shared" si="66"/>
        <v>46.240591537089912</v>
      </c>
      <c r="R353" s="3">
        <f t="shared" si="67"/>
        <v>2.9454066829741459</v>
      </c>
      <c r="S353" s="3">
        <f t="shared" si="69"/>
        <v>754.52982596717902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x14ac:dyDescent="0.3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25061.462038964575</v>
      </c>
      <c r="G354" s="13">
        <f t="shared" si="72"/>
        <v>116.94685944281437</v>
      </c>
      <c r="H354" s="13">
        <f t="shared" si="72"/>
        <v>156.73999099938439</v>
      </c>
      <c r="I354" s="13">
        <f t="shared" si="72"/>
        <v>161.69863526942532</v>
      </c>
      <c r="J354" s="13">
        <f t="shared" si="72"/>
        <v>46.528509662877568</v>
      </c>
      <c r="K354" s="13">
        <f t="shared" si="72"/>
        <v>2.9582789345713847</v>
      </c>
      <c r="L354" s="13">
        <f t="shared" si="71"/>
        <v>759.87227430907308</v>
      </c>
      <c r="M354" s="3">
        <v>0</v>
      </c>
      <c r="N354" s="3">
        <f t="shared" si="68"/>
        <v>116.94692047567821</v>
      </c>
      <c r="O354" s="3">
        <f t="shared" si="64"/>
        <v>156.74006591033401</v>
      </c>
      <c r="P354" s="3">
        <f t="shared" si="65"/>
        <v>161.69868487438927</v>
      </c>
      <c r="Q354" s="3">
        <f t="shared" si="66"/>
        <v>46.528510606347787</v>
      </c>
      <c r="R354" s="3">
        <f t="shared" si="67"/>
        <v>2.9582789345713847</v>
      </c>
      <c r="S354" s="3">
        <f t="shared" si="69"/>
        <v>759.8724608013207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x14ac:dyDescent="0.3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25161.370966487768</v>
      </c>
      <c r="G355" s="13">
        <f t="shared" si="72"/>
        <v>118.47643224331456</v>
      </c>
      <c r="H355" s="13">
        <f t="shared" si="72"/>
        <v>158.6619835215518</v>
      </c>
      <c r="I355" s="13">
        <f t="shared" si="72"/>
        <v>163.29331887493944</v>
      </c>
      <c r="J355" s="13">
        <f t="shared" si="72"/>
        <v>46.811968339527347</v>
      </c>
      <c r="K355" s="13">
        <f t="shared" si="72"/>
        <v>2.9708813357227877</v>
      </c>
      <c r="L355" s="13">
        <f t="shared" si="71"/>
        <v>765.21458431505584</v>
      </c>
      <c r="M355" s="3">
        <v>0</v>
      </c>
      <c r="N355" s="3">
        <f t="shared" si="68"/>
        <v>118.4764932761784</v>
      </c>
      <c r="O355" s="3">
        <f t="shared" si="64"/>
        <v>158.66205822641916</v>
      </c>
      <c r="P355" s="3">
        <f t="shared" si="65"/>
        <v>163.29336781407503</v>
      </c>
      <c r="Q355" s="3">
        <f t="shared" si="66"/>
        <v>46.811969229100079</v>
      </c>
      <c r="R355" s="3">
        <f t="shared" si="67"/>
        <v>2.9708813357227877</v>
      </c>
      <c r="S355" s="3">
        <f t="shared" si="69"/>
        <v>765.2147698814955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x14ac:dyDescent="0.3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25259.072110118563</v>
      </c>
      <c r="G356" s="13">
        <f t="shared" si="72"/>
        <v>120.01210277178565</v>
      </c>
      <c r="H356" s="13">
        <f t="shared" si="72"/>
        <v>160.58806970477946</v>
      </c>
      <c r="I356" s="13">
        <f t="shared" si="72"/>
        <v>164.88160744686445</v>
      </c>
      <c r="J356" s="13">
        <f t="shared" si="72"/>
        <v>47.090960313077105</v>
      </c>
      <c r="K356" s="13">
        <f t="shared" si="72"/>
        <v>2.9832156383847264</v>
      </c>
      <c r="L356" s="13">
        <f t="shared" si="71"/>
        <v>770.55595587489142</v>
      </c>
      <c r="M356" s="3">
        <v>0</v>
      </c>
      <c r="N356" s="3">
        <f t="shared" si="68"/>
        <v>120.01216380464949</v>
      </c>
      <c r="O356" s="3">
        <f t="shared" si="64"/>
        <v>160.58814420413148</v>
      </c>
      <c r="P356" s="3">
        <f t="shared" si="65"/>
        <v>164.88165572910881</v>
      </c>
      <c r="Q356" s="3">
        <f t="shared" si="66"/>
        <v>47.090961151831344</v>
      </c>
      <c r="R356" s="3">
        <f t="shared" si="67"/>
        <v>2.9832156383847264</v>
      </c>
      <c r="S356" s="3">
        <f t="shared" si="69"/>
        <v>770.55614052810586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x14ac:dyDescent="0.3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25354.582597565881</v>
      </c>
      <c r="G357" s="13">
        <f t="shared" si="72"/>
        <v>121.55373628085391</v>
      </c>
      <c r="H357" s="13">
        <f t="shared" si="72"/>
        <v>162.51803098363149</v>
      </c>
      <c r="I357" s="13">
        <f t="shared" si="72"/>
        <v>166.46325513743685</v>
      </c>
      <c r="J357" s="13">
        <f t="shared" si="72"/>
        <v>47.365481622667438</v>
      </c>
      <c r="K357" s="13">
        <f t="shared" si="72"/>
        <v>2.9952836792670476</v>
      </c>
      <c r="L357" s="13">
        <f t="shared" si="71"/>
        <v>775.89578770385674</v>
      </c>
      <c r="M357" s="3">
        <v>0</v>
      </c>
      <c r="N357" s="3">
        <f t="shared" si="68"/>
        <v>121.55379731371775</v>
      </c>
      <c r="O357" s="3">
        <f t="shared" si="64"/>
        <v>162.51810527803357</v>
      </c>
      <c r="P357" s="3">
        <f t="shared" si="65"/>
        <v>166.46330277160718</v>
      </c>
      <c r="Q357" s="3">
        <f t="shared" si="66"/>
        <v>47.365482413506285</v>
      </c>
      <c r="R357" s="3">
        <f t="shared" si="67"/>
        <v>2.9952836792670476</v>
      </c>
      <c r="S357" s="3">
        <f t="shared" si="69"/>
        <v>775.89597145613186</v>
      </c>
    </row>
    <row r="358" spans="1:38" x14ac:dyDescent="0.3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25447.92016832154</v>
      </c>
      <c r="G358" s="13">
        <f t="shared" si="72"/>
        <v>123.10119906849877</v>
      </c>
      <c r="H358" s="13">
        <f t="shared" si="72"/>
        <v>164.45165100218767</v>
      </c>
      <c r="I358" s="13">
        <f t="shared" si="72"/>
        <v>168.03802197199019</v>
      </c>
      <c r="J358" s="13">
        <f t="shared" si="72"/>
        <v>47.63553054400488</v>
      </c>
      <c r="K358" s="13">
        <f t="shared" si="72"/>
        <v>3.0070873765083768</v>
      </c>
      <c r="L358" s="13">
        <f t="shared" si="71"/>
        <v>781.23348996318987</v>
      </c>
      <c r="M358" s="3">
        <v>0</v>
      </c>
      <c r="N358" s="3">
        <f t="shared" si="68"/>
        <v>123.10126010136261</v>
      </c>
      <c r="O358" s="3">
        <f t="shared" si="64"/>
        <v>164.45172509220365</v>
      </c>
      <c r="P358" s="3">
        <f t="shared" si="65"/>
        <v>168.03806896678535</v>
      </c>
      <c r="Q358" s="3">
        <f t="shared" si="66"/>
        <v>47.635531289665586</v>
      </c>
      <c r="R358" s="3">
        <f t="shared" si="67"/>
        <v>3.0070873765083768</v>
      </c>
      <c r="S358" s="3">
        <f t="shared" si="69"/>
        <v>781.23367282652566</v>
      </c>
    </row>
    <row r="359" spans="1:38" x14ac:dyDescent="0.3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25539.103146099482</v>
      </c>
      <c r="G359" s="13">
        <f t="shared" ref="G359:K374" si="73">G358*(1-G$5)+G$4*$F358*$L$4/1000</f>
        <v>124.65435851539164</v>
      </c>
      <c r="H359" s="13">
        <f t="shared" si="73"/>
        <v>166.38871566540939</v>
      </c>
      <c r="I359" s="13">
        <f t="shared" si="73"/>
        <v>169.60567386203383</v>
      </c>
      <c r="J359" s="13">
        <f t="shared" si="73"/>
        <v>47.90110753339939</v>
      </c>
      <c r="K359" s="13">
        <f t="shared" si="73"/>
        <v>3.0186287263585916</v>
      </c>
      <c r="L359" s="13">
        <f t="shared" si="71"/>
        <v>786.56848430259288</v>
      </c>
      <c r="M359" s="3">
        <v>0</v>
      </c>
      <c r="N359" s="3">
        <f t="shared" si="68"/>
        <v>124.65441954825548</v>
      </c>
      <c r="O359" s="3">
        <f t="shared" si="64"/>
        <v>166.38878955160152</v>
      </c>
      <c r="P359" s="3">
        <f t="shared" si="65"/>
        <v>169.60572022603591</v>
      </c>
      <c r="Q359" s="3">
        <f t="shared" si="66"/>
        <v>47.901108236462839</v>
      </c>
      <c r="R359" s="3">
        <f t="shared" si="67"/>
        <v>3.0186287263585916</v>
      </c>
      <c r="S359" s="3">
        <f t="shared" si="69"/>
        <v>786.56866628871444</v>
      </c>
    </row>
    <row r="360" spans="1:38" x14ac:dyDescent="0.3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25628.150411457689</v>
      </c>
      <c r="G360" s="13">
        <f t="shared" si="73"/>
        <v>126.21308312055264</v>
      </c>
      <c r="H360" s="13">
        <f t="shared" si="73"/>
        <v>168.32901318777641</v>
      </c>
      <c r="I360" s="13">
        <f t="shared" si="73"/>
        <v>171.16598261401535</v>
      </c>
      <c r="J360" s="13">
        <f t="shared" si="73"/>
        <v>48.162215171764032</v>
      </c>
      <c r="K360" s="13">
        <f t="shared" si="73"/>
        <v>3.0299097998727067</v>
      </c>
      <c r="L360" s="13">
        <f t="shared" si="71"/>
        <v>791.90020389398114</v>
      </c>
      <c r="M360" s="3">
        <v>0</v>
      </c>
      <c r="N360" s="3">
        <f t="shared" si="68"/>
        <v>126.21314415341648</v>
      </c>
      <c r="O360" s="3">
        <f t="shared" si="64"/>
        <v>168.32908687070542</v>
      </c>
      <c r="P360" s="3">
        <f t="shared" si="65"/>
        <v>171.16602835569125</v>
      </c>
      <c r="Q360" s="3">
        <f t="shared" si="66"/>
        <v>48.162215834663677</v>
      </c>
      <c r="R360" s="3">
        <f t="shared" si="67"/>
        <v>3.0299097998727067</v>
      </c>
      <c r="S360" s="3">
        <f t="shared" si="69"/>
        <v>791.90038501434958</v>
      </c>
    </row>
    <row r="361" spans="1:38" x14ac:dyDescent="0.3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25715.08137463385</v>
      </c>
      <c r="G361" s="13">
        <f t="shared" si="73"/>
        <v>127.77724253533644</v>
      </c>
      <c r="H361" s="13">
        <f t="shared" si="73"/>
        <v>170.27233413921911</v>
      </c>
      <c r="I361" s="13">
        <f t="shared" si="73"/>
        <v>172.7187259338526</v>
      </c>
      <c r="J361" s="13">
        <f t="shared" si="73"/>
        <v>48.418858108600347</v>
      </c>
      <c r="K361" s="13">
        <f t="shared" si="73"/>
        <v>3.0409327396202603</v>
      </c>
      <c r="L361" s="13">
        <f t="shared" si="71"/>
        <v>797.22809345662881</v>
      </c>
      <c r="M361" s="3">
        <v>0</v>
      </c>
      <c r="N361" s="3">
        <f t="shared" si="68"/>
        <v>127.77730356820028</v>
      </c>
      <c r="O361" s="3">
        <f t="shared" si="64"/>
        <v>170.27240761944418</v>
      </c>
      <c r="P361" s="3">
        <f t="shared" si="65"/>
        <v>172.71877106155557</v>
      </c>
      <c r="Q361" s="3">
        <f t="shared" si="66"/>
        <v>48.418858733630621</v>
      </c>
      <c r="R361" s="3">
        <f t="shared" si="67"/>
        <v>3.0409327396202603</v>
      </c>
      <c r="S361" s="3">
        <f t="shared" si="69"/>
        <v>797.22827372245092</v>
      </c>
    </row>
    <row r="362" spans="1:38" x14ac:dyDescent="0.3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25799.915948624217</v>
      </c>
      <c r="G362" s="13">
        <f t="shared" si="73"/>
        <v>129.34670759576011</v>
      </c>
      <c r="H362" s="13">
        <f t="shared" si="73"/>
        <v>172.21847148837378</v>
      </c>
      <c r="I362" s="13">
        <f t="shared" si="73"/>
        <v>174.2636874273235</v>
      </c>
      <c r="J362" s="13">
        <f t="shared" si="73"/>
        <v>48.671043005995386</v>
      </c>
      <c r="K362" s="13">
        <f t="shared" si="73"/>
        <v>3.0516997564141315</v>
      </c>
      <c r="L362" s="13">
        <f t="shared" si="71"/>
        <v>802.55160927386692</v>
      </c>
      <c r="M362" s="3">
        <v>0</v>
      </c>
      <c r="N362" s="3">
        <f t="shared" si="68"/>
        <v>129.34676862862395</v>
      </c>
      <c r="O362" s="3">
        <f t="shared" si="64"/>
        <v>172.21854476645257</v>
      </c>
      <c r="P362" s="3">
        <f t="shared" si="65"/>
        <v>174.26373194929465</v>
      </c>
      <c r="Q362" s="3">
        <f t="shared" si="66"/>
        <v>48.671043595319652</v>
      </c>
      <c r="R362" s="3">
        <f t="shared" si="67"/>
        <v>3.0516997564141315</v>
      </c>
      <c r="S362" s="3">
        <f t="shared" si="69"/>
        <v>802.55178869610495</v>
      </c>
    </row>
    <row r="363" spans="1:38" x14ac:dyDescent="0.3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25882.67452253402</v>
      </c>
      <c r="G363" s="13">
        <f t="shared" si="73"/>
        <v>130.92135035318788</v>
      </c>
      <c r="H363" s="13">
        <f t="shared" si="73"/>
        <v>174.16722064319111</v>
      </c>
      <c r="I363" s="13">
        <f t="shared" si="73"/>
        <v>175.80065659640636</v>
      </c>
      <c r="J363" s="13">
        <f t="shared" si="73"/>
        <v>48.918778482658247</v>
      </c>
      <c r="K363" s="13">
        <f t="shared" si="73"/>
        <v>3.0622131260625682</v>
      </c>
      <c r="L363" s="13">
        <f t="shared" si="71"/>
        <v>807.87021920150619</v>
      </c>
      <c r="M363" s="3">
        <v>0</v>
      </c>
      <c r="N363" s="3">
        <f t="shared" si="68"/>
        <v>130.92141138605172</v>
      </c>
      <c r="O363" s="3">
        <f t="shared" si="64"/>
        <v>174.16729371967972</v>
      </c>
      <c r="P363" s="3">
        <f t="shared" si="65"/>
        <v>175.80070052077619</v>
      </c>
      <c r="Q363" s="3">
        <f t="shared" si="66"/>
        <v>48.918779038316273</v>
      </c>
      <c r="R363" s="3">
        <f t="shared" si="67"/>
        <v>3.0622131260625682</v>
      </c>
      <c r="S363" s="3">
        <f t="shared" si="69"/>
        <v>807.8703977908865</v>
      </c>
    </row>
    <row r="364" spans="1:38" x14ac:dyDescent="0.3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25963.377935225693</v>
      </c>
      <c r="G364" s="13">
        <f t="shared" si="73"/>
        <v>132.50104410338949</v>
      </c>
      <c r="H364" s="13">
        <f t="shared" si="73"/>
        <v>176.11837948893063</v>
      </c>
      <c r="I364" s="13">
        <f t="shared" si="73"/>
        <v>177.32942883166552</v>
      </c>
      <c r="J364" s="13">
        <f t="shared" si="73"/>
        <v>49.162075058025749</v>
      </c>
      <c r="K364" s="13">
        <f t="shared" si="73"/>
        <v>3.0724751861480355</v>
      </c>
      <c r="L364" s="13">
        <f t="shared" si="71"/>
        <v>813.18340266815937</v>
      </c>
      <c r="M364" s="3">
        <v>0</v>
      </c>
      <c r="N364" s="3">
        <f t="shared" si="68"/>
        <v>132.50110513625333</v>
      </c>
      <c r="O364" s="3">
        <f t="shared" si="64"/>
        <v>176.11845236438361</v>
      </c>
      <c r="P364" s="3">
        <f t="shared" si="65"/>
        <v>177.32947216645542</v>
      </c>
      <c r="Q364" s="3">
        <f t="shared" si="66"/>
        <v>49.162075581940776</v>
      </c>
      <c r="R364" s="3">
        <f t="shared" si="67"/>
        <v>3.0724751861480355</v>
      </c>
      <c r="S364" s="3">
        <f t="shared" si="69"/>
        <v>813.18358043518117</v>
      </c>
    </row>
    <row r="365" spans="1:38" x14ac:dyDescent="0.3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26042.047449290836</v>
      </c>
      <c r="G365" s="13">
        <f t="shared" si="73"/>
        <v>134.08566341399012</v>
      </c>
      <c r="H365" s="13">
        <f t="shared" si="73"/>
        <v>178.0717484235762</v>
      </c>
      <c r="I365" s="13">
        <f t="shared" si="73"/>
        <v>178.84980540078033</v>
      </c>
      <c r="J365" s="13">
        <f t="shared" si="73"/>
        <v>49.400945096468206</v>
      </c>
      <c r="K365" s="13">
        <f t="shared" si="73"/>
        <v>3.0824883328363173</v>
      </c>
      <c r="L365" s="13">
        <f t="shared" si="71"/>
        <v>818.49065066765115</v>
      </c>
      <c r="M365" s="3">
        <v>0</v>
      </c>
      <c r="N365" s="3">
        <f t="shared" si="68"/>
        <v>134.08572444685396</v>
      </c>
      <c r="O365" s="3">
        <f t="shared" si="64"/>
        <v>178.07182109854662</v>
      </c>
      <c r="P365" s="3">
        <f t="shared" si="65"/>
        <v>178.84984815390396</v>
      </c>
      <c r="Q365" s="3">
        <f t="shared" si="66"/>
        <v>49.40094559045361</v>
      </c>
      <c r="R365" s="3">
        <f t="shared" si="67"/>
        <v>3.0824883328363173</v>
      </c>
      <c r="S365" s="3">
        <f t="shared" si="69"/>
        <v>818.49082762259445</v>
      </c>
    </row>
    <row r="366" spans="1:38" x14ac:dyDescent="0.3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26118.70472536876</v>
      </c>
      <c r="G366" s="13">
        <f t="shared" si="73"/>
        <v>135.67508415033183</v>
      </c>
      <c r="H366" s="13">
        <f t="shared" si="73"/>
        <v>180.02713039071031</v>
      </c>
      <c r="I366" s="13">
        <f t="shared" si="73"/>
        <v>180.36159343331764</v>
      </c>
      <c r="J366" s="13">
        <f t="shared" si="73"/>
        <v>49.635402751627694</v>
      </c>
      <c r="K366" s="13">
        <f t="shared" si="73"/>
        <v>3.0922550177191646</v>
      </c>
      <c r="L366" s="13">
        <f t="shared" si="71"/>
        <v>823.79146574370668</v>
      </c>
      <c r="M366" s="3">
        <v>0</v>
      </c>
      <c r="N366" s="3">
        <f t="shared" si="68"/>
        <v>135.67514518319567</v>
      </c>
      <c r="O366" s="3">
        <f t="shared" si="64"/>
        <v>180.02720286574973</v>
      </c>
      <c r="P366" s="3">
        <f t="shared" si="65"/>
        <v>180.36163561258252</v>
      </c>
      <c r="Q366" s="3">
        <f t="shared" si="66"/>
        <v>49.635403217393261</v>
      </c>
      <c r="R366" s="3">
        <f t="shared" si="67"/>
        <v>3.0922550177191646</v>
      </c>
      <c r="S366" s="3">
        <f t="shared" si="69"/>
        <v>823.79164189664027</v>
      </c>
    </row>
    <row r="367" spans="1:38" x14ac:dyDescent="0.3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26193.371796834886</v>
      </c>
      <c r="G367" s="13">
        <f t="shared" si="73"/>
        <v>137.26918349976748</v>
      </c>
      <c r="H367" s="13">
        <f t="shared" si="73"/>
        <v>181.98433090988638</v>
      </c>
      <c r="I367" s="13">
        <f t="shared" si="73"/>
        <v>181.86460590185069</v>
      </c>
      <c r="J367" s="13">
        <f t="shared" si="73"/>
        <v>49.865463910921754</v>
      </c>
      <c r="K367" s="13">
        <f t="shared" si="73"/>
        <v>3.1017777446935613</v>
      </c>
      <c r="L367" s="13">
        <f t="shared" si="71"/>
        <v>829.08536196711987</v>
      </c>
      <c r="M367" s="3">
        <v>0</v>
      </c>
      <c r="N367" s="3">
        <f t="shared" si="68"/>
        <v>137.26924453263132</v>
      </c>
      <c r="O367" s="3">
        <f t="shared" si="64"/>
        <v>181.98440318554481</v>
      </c>
      <c r="P367" s="3">
        <f t="shared" si="65"/>
        <v>181.8646475149595</v>
      </c>
      <c r="Q367" s="3">
        <f t="shared" si="66"/>
        <v>49.865464350079598</v>
      </c>
      <c r="R367" s="3">
        <f t="shared" si="67"/>
        <v>3.1017777446935613</v>
      </c>
      <c r="S367" s="3">
        <f t="shared" si="69"/>
        <v>829.08553732790881</v>
      </c>
    </row>
    <row r="368" spans="1:38" x14ac:dyDescent="0.3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26266.071044879089</v>
      </c>
      <c r="G368" s="13">
        <f t="shared" si="73"/>
        <v>138.86783999440999</v>
      </c>
      <c r="H368" s="13">
        <f t="shared" si="73"/>
        <v>183.94315810454091</v>
      </c>
      <c r="I368" s="13">
        <f t="shared" si="73"/>
        <v>183.35866159952846</v>
      </c>
      <c r="J368" s="13">
        <f t="shared" si="73"/>
        <v>50.09114614024665</v>
      </c>
      <c r="K368" s="13">
        <f t="shared" si="73"/>
        <v>3.1110590668805691</v>
      </c>
      <c r="L368" s="13">
        <f t="shared" si="71"/>
        <v>834.37186490560657</v>
      </c>
      <c r="M368" s="3">
        <v>0</v>
      </c>
      <c r="N368" s="3">
        <f t="shared" si="68"/>
        <v>138.86790102727383</v>
      </c>
      <c r="O368" s="3">
        <f t="shared" si="64"/>
        <v>183.94323018136683</v>
      </c>
      <c r="P368" s="3">
        <f t="shared" si="65"/>
        <v>183.3587026540805</v>
      </c>
      <c r="Q368" s="3">
        <f t="shared" si="66"/>
        <v>50.091146554316786</v>
      </c>
      <c r="R368" s="3">
        <f t="shared" si="67"/>
        <v>3.1110590668805691</v>
      </c>
      <c r="S368" s="3">
        <f t="shared" si="69"/>
        <v>834.37203948391846</v>
      </c>
    </row>
    <row r="369" spans="1:19" x14ac:dyDescent="0.3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26336.825173993839</v>
      </c>
      <c r="G369" s="13">
        <f t="shared" si="73"/>
        <v>140.47093353236036</v>
      </c>
      <c r="H369" s="13">
        <f t="shared" si="73"/>
        <v>185.9034227274887</v>
      </c>
      <c r="I369" s="13">
        <f t="shared" si="73"/>
        <v>184.84358511420217</v>
      </c>
      <c r="J369" s="13">
        <f t="shared" si="73"/>
        <v>50.312468628914431</v>
      </c>
      <c r="K369" s="13">
        <f t="shared" si="73"/>
        <v>3.1201015835864774</v>
      </c>
      <c r="L369" s="13">
        <f t="shared" si="71"/>
        <v>839.65051158655206</v>
      </c>
      <c r="M369" s="3">
        <v>0</v>
      </c>
      <c r="N369" s="3">
        <f t="shared" si="68"/>
        <v>140.4709945652242</v>
      </c>
      <c r="O369" s="3">
        <f t="shared" si="64"/>
        <v>185.90349460602911</v>
      </c>
      <c r="P369" s="3">
        <f t="shared" si="65"/>
        <v>184.84362561769473</v>
      </c>
      <c r="Q369" s="3">
        <f t="shared" si="66"/>
        <v>50.312469019330045</v>
      </c>
      <c r="R369" s="3">
        <f t="shared" si="67"/>
        <v>3.1201015835864774</v>
      </c>
      <c r="S369" s="3">
        <f t="shared" si="69"/>
        <v>839.65068539186461</v>
      </c>
    </row>
    <row r="370" spans="1:19" x14ac:dyDescent="0.3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26405.657187890058</v>
      </c>
      <c r="G370" s="13">
        <f t="shared" si="73"/>
        <v>142.07834539743979</v>
      </c>
      <c r="H370" s="13">
        <f t="shared" si="73"/>
        <v>187.86493818404651</v>
      </c>
      <c r="I370" s="13">
        <f t="shared" si="73"/>
        <v>186.31920679921649</v>
      </c>
      <c r="J370" s="13">
        <f t="shared" si="73"/>
        <v>50.529452134858616</v>
      </c>
      <c r="K370" s="13">
        <f t="shared" si="73"/>
        <v>3.1289079373088589</v>
      </c>
      <c r="L370" s="13">
        <f t="shared" si="71"/>
        <v>844.92085045287024</v>
      </c>
      <c r="M370" s="3">
        <v>0</v>
      </c>
      <c r="N370" s="3">
        <f t="shared" si="68"/>
        <v>142.07840643030363</v>
      </c>
      <c r="O370" s="3">
        <f t="shared" si="64"/>
        <v>187.86500986484691</v>
      </c>
      <c r="P370" s="3">
        <f t="shared" si="65"/>
        <v>186.31924675904622</v>
      </c>
      <c r="Q370" s="3">
        <f t="shared" si="66"/>
        <v>50.529452502971019</v>
      </c>
      <c r="R370" s="3">
        <f t="shared" si="67"/>
        <v>3.1289079373088589</v>
      </c>
      <c r="S370" s="3">
        <f t="shared" si="69"/>
        <v>844.92102349447669</v>
      </c>
    </row>
    <row r="371" spans="1:19" x14ac:dyDescent="0.3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26472.590365857021</v>
      </c>
      <c r="G371" s="13">
        <f t="shared" si="73"/>
        <v>143.68995827745186</v>
      </c>
      <c r="H371" s="13">
        <f t="shared" si="73"/>
        <v>189.82752055283146</v>
      </c>
      <c r="I371" s="13">
        <f t="shared" si="73"/>
        <v>187.78536274097456</v>
      </c>
      <c r="J371" s="13">
        <f t="shared" si="73"/>
        <v>50.742118930143313</v>
      </c>
      <c r="K371" s="13">
        <f t="shared" si="73"/>
        <v>3.1374808107899366</v>
      </c>
      <c r="L371" s="13">
        <f t="shared" si="71"/>
        <v>850.18244131219114</v>
      </c>
      <c r="M371" s="3">
        <v>0</v>
      </c>
      <c r="N371" s="3">
        <f t="shared" si="68"/>
        <v>143.69001931031571</v>
      </c>
      <c r="O371" s="3">
        <f t="shared" si="64"/>
        <v>189.82759203643585</v>
      </c>
      <c r="P371" s="3">
        <f t="shared" si="65"/>
        <v>187.78540216443886</v>
      </c>
      <c r="Q371" s="3">
        <f t="shared" si="66"/>
        <v>50.742119277226614</v>
      </c>
      <c r="R371" s="3">
        <f t="shared" si="67"/>
        <v>3.1374808107899366</v>
      </c>
      <c r="S371" s="3">
        <f t="shared" si="69"/>
        <v>850.182613599207</v>
      </c>
    </row>
    <row r="372" spans="1:19" x14ac:dyDescent="0.3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26537.648239581897</v>
      </c>
      <c r="G372" s="13">
        <f t="shared" si="73"/>
        <v>145.30565628100183</v>
      </c>
      <c r="H372" s="13">
        <f t="shared" si="73"/>
        <v>191.79098860428263</v>
      </c>
      <c r="I372" s="13">
        <f t="shared" si="73"/>
        <v>189.24189472338679</v>
      </c>
      <c r="J372" s="13">
        <f t="shared" si="73"/>
        <v>50.950492746810575</v>
      </c>
      <c r="K372" s="13">
        <f t="shared" si="73"/>
        <v>3.1458229241195017</v>
      </c>
      <c r="L372" s="13">
        <f t="shared" si="71"/>
        <v>855.43485527960138</v>
      </c>
      <c r="M372" s="3">
        <v>0</v>
      </c>
      <c r="N372" s="3">
        <f t="shared" si="68"/>
        <v>145.30571731386567</v>
      </c>
      <c r="O372" s="3">
        <f t="shared" si="64"/>
        <v>191.79105989123349</v>
      </c>
      <c r="P372" s="3">
        <f t="shared" si="65"/>
        <v>189.24193361768508</v>
      </c>
      <c r="Q372" s="3">
        <f t="shared" si="66"/>
        <v>50.950493074066095</v>
      </c>
      <c r="R372" s="3">
        <f t="shared" si="67"/>
        <v>3.1458229241195017</v>
      </c>
      <c r="S372" s="3">
        <f t="shared" si="69"/>
        <v>855.43502682096994</v>
      </c>
    </row>
    <row r="373" spans="1:19" x14ac:dyDescent="0.3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26600.854570442338</v>
      </c>
      <c r="G373" s="13">
        <f t="shared" si="73"/>
        <v>146.92532495290121</v>
      </c>
      <c r="H373" s="13">
        <f t="shared" si="73"/>
        <v>193.75516381695522</v>
      </c>
      <c r="I373" s="13">
        <f t="shared" si="73"/>
        <v>190.68865018931433</v>
      </c>
      <c r="J373" s="13">
        <f t="shared" si="73"/>
        <v>51.154598723100612</v>
      </c>
      <c r="K373" s="13">
        <f t="shared" si="73"/>
        <v>3.1539370318894537</v>
      </c>
      <c r="L373" s="13">
        <f t="shared" si="71"/>
        <v>860.67767471416084</v>
      </c>
      <c r="M373" s="3">
        <v>0</v>
      </c>
      <c r="N373" s="3">
        <f t="shared" si="68"/>
        <v>146.92538598576505</v>
      </c>
      <c r="O373" s="3">
        <f t="shared" si="64"/>
        <v>193.75523490779352</v>
      </c>
      <c r="P373" s="3">
        <f t="shared" si="65"/>
        <v>190.68868856154941</v>
      </c>
      <c r="Q373" s="3">
        <f t="shared" si="66"/>
        <v>51.15459903166105</v>
      </c>
      <c r="R373" s="3">
        <f t="shared" si="67"/>
        <v>3.1539370318894537</v>
      </c>
      <c r="S373" s="3">
        <f t="shared" si="69"/>
        <v>860.6778455186585</v>
      </c>
    </row>
    <row r="374" spans="1:19" x14ac:dyDescent="0.3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26662.233327284939</v>
      </c>
      <c r="G374" s="13">
        <f t="shared" si="73"/>
        <v>148.54885128818643</v>
      </c>
      <c r="H374" s="13">
        <f t="shared" si="73"/>
        <v>195.71987039163741</v>
      </c>
      <c r="I374" s="13">
        <f t="shared" si="73"/>
        <v>192.12548219911864</v>
      </c>
      <c r="J374" s="13">
        <f t="shared" si="73"/>
        <v>51.354463350079087</v>
      </c>
      <c r="K374" s="13">
        <f t="shared" si="73"/>
        <v>3.1618259204018715</v>
      </c>
      <c r="L374" s="13">
        <f t="shared" si="71"/>
        <v>865.91049314942336</v>
      </c>
      <c r="M374" s="3">
        <v>0</v>
      </c>
      <c r="N374" s="3">
        <f t="shared" si="68"/>
        <v>148.54891232105027</v>
      </c>
      <c r="O374" s="3">
        <f t="shared" si="64"/>
        <v>195.71994128690272</v>
      </c>
      <c r="P374" s="3">
        <f t="shared" si="65"/>
        <v>192.12552005629794</v>
      </c>
      <c r="Q374" s="3">
        <f t="shared" si="66"/>
        <v>51.354463641012437</v>
      </c>
      <c r="R374" s="3">
        <f t="shared" si="67"/>
        <v>3.1618259204018715</v>
      </c>
      <c r="S374" s="3">
        <f t="shared" si="69"/>
        <v>865.91066322566519</v>
      </c>
    </row>
    <row r="375" spans="1:19" x14ac:dyDescent="0.3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26721.808664700704</v>
      </c>
      <c r="G375" s="13">
        <f t="shared" ref="G375:K390" si="74">G374*(1-G$5)+G$4*$F374*$L$4/1000</f>
        <v>150.17612374478128</v>
      </c>
      <c r="H375" s="13">
        <f t="shared" si="74"/>
        <v>197.68493526334231</v>
      </c>
      <c r="I375" s="13">
        <f t="shared" si="74"/>
        <v>193.55224938642903</v>
      </c>
      <c r="J375" s="13">
        <f t="shared" si="74"/>
        <v>51.550114418705284</v>
      </c>
      <c r="K375" s="13">
        <f t="shared" si="74"/>
        <v>3.1694924049323556</v>
      </c>
      <c r="L375" s="13">
        <f t="shared" si="71"/>
        <v>871.13291521819031</v>
      </c>
      <c r="M375" s="3">
        <v>0</v>
      </c>
      <c r="N375" s="3">
        <f t="shared" si="68"/>
        <v>150.17618477764512</v>
      </c>
      <c r="O375" s="3">
        <f t="shared" si="64"/>
        <v>197.68500596357262</v>
      </c>
      <c r="P375" s="3">
        <f t="shared" si="65"/>
        <v>193.55228673546594</v>
      </c>
      <c r="Q375" s="3">
        <f t="shared" si="66"/>
        <v>51.550114693018529</v>
      </c>
      <c r="R375" s="3">
        <f t="shared" si="67"/>
        <v>3.1694924049323556</v>
      </c>
      <c r="S375" s="3">
        <f t="shared" si="69"/>
        <v>871.13308457463461</v>
      </c>
    </row>
    <row r="376" spans="1:19" x14ac:dyDescent="0.3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26779.604901807081</v>
      </c>
      <c r="G376" s="13">
        <f t="shared" si="74"/>
        <v>151.80703225483344</v>
      </c>
      <c r="H376" s="13">
        <f t="shared" si="74"/>
        <v>199.65018811122664</v>
      </c>
      <c r="I376" s="13">
        <f t="shared" si="74"/>
        <v>194.96881591123994</v>
      </c>
      <c r="J376" s="13">
        <f t="shared" si="74"/>
        <v>51.74158096737424</v>
      </c>
      <c r="K376" s="13">
        <f t="shared" si="74"/>
        <v>3.1769393270502304</v>
      </c>
      <c r="L376" s="13">
        <f t="shared" si="71"/>
        <v>876.34455657172452</v>
      </c>
      <c r="M376" s="3">
        <v>0</v>
      </c>
      <c r="N376" s="3">
        <f t="shared" si="68"/>
        <v>151.80709328769728</v>
      </c>
      <c r="O376" s="3">
        <f t="shared" si="64"/>
        <v>199.6502586169585</v>
      </c>
      <c r="P376" s="3">
        <f t="shared" si="65"/>
        <v>194.96885275895511</v>
      </c>
      <c r="Q376" s="3">
        <f t="shared" si="66"/>
        <v>51.741581226016827</v>
      </c>
      <c r="R376" s="3">
        <f t="shared" si="67"/>
        <v>3.1769393270502304</v>
      </c>
      <c r="S376" s="3">
        <f t="shared" si="69"/>
        <v>876.34472521667794</v>
      </c>
    </row>
    <row r="377" spans="1:19" x14ac:dyDescent="0.3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26835.646501545951</v>
      </c>
      <c r="G377" s="13">
        <f t="shared" si="74"/>
        <v>153.44146823475594</v>
      </c>
      <c r="H377" s="13">
        <f t="shared" si="74"/>
        <v>201.61546136649005</v>
      </c>
      <c r="I377" s="13">
        <f t="shared" si="74"/>
        <v>196.37505141045048</v>
      </c>
      <c r="J377" s="13">
        <f t="shared" si="74"/>
        <v>51.92889322996529</v>
      </c>
      <c r="K377" s="13">
        <f t="shared" si="74"/>
        <v>3.184169551997015</v>
      </c>
      <c r="L377" s="13">
        <f t="shared" si="71"/>
        <v>881.54504379365881</v>
      </c>
      <c r="M377" s="3">
        <v>0</v>
      </c>
      <c r="N377" s="3">
        <f t="shared" si="68"/>
        <v>153.44152926761979</v>
      </c>
      <c r="O377" s="3">
        <f t="shared" si="64"/>
        <v>201.61553167825852</v>
      </c>
      <c r="P377" s="3">
        <f t="shared" si="65"/>
        <v>196.37508776357291</v>
      </c>
      <c r="Q377" s="3">
        <f t="shared" si="66"/>
        <v>51.928893473832439</v>
      </c>
      <c r="R377" s="3">
        <f t="shared" si="67"/>
        <v>3.184169551997015</v>
      </c>
      <c r="S377" s="3">
        <f t="shared" si="69"/>
        <v>881.54521173528065</v>
      </c>
    </row>
    <row r="378" spans="1:19" x14ac:dyDescent="0.3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26889.958050504389</v>
      </c>
      <c r="G378" s="13">
        <f t="shared" si="74"/>
        <v>155.07932459400521</v>
      </c>
      <c r="H378" s="13">
        <f t="shared" si="74"/>
        <v>203.58059021830886</v>
      </c>
      <c r="I378" s="13">
        <f t="shared" si="74"/>
        <v>197.7708309459573</v>
      </c>
      <c r="J378" s="13">
        <f t="shared" si="74"/>
        <v>52.112082584428592</v>
      </c>
      <c r="K378" s="13">
        <f t="shared" si="74"/>
        <v>3.191185966124463</v>
      </c>
      <c r="L378" s="13">
        <f t="shared" si="71"/>
        <v>886.73401430882427</v>
      </c>
      <c r="M378" s="3">
        <v>0</v>
      </c>
      <c r="N378" s="3">
        <f t="shared" si="68"/>
        <v>155.07938562686905</v>
      </c>
      <c r="O378" s="3">
        <f t="shared" si="64"/>
        <v>203.58066033664755</v>
      </c>
      <c r="P378" s="3">
        <f t="shared" si="65"/>
        <v>197.77086681112573</v>
      </c>
      <c r="Q378" s="3">
        <f t="shared" si="66"/>
        <v>52.112082814364371</v>
      </c>
      <c r="R378" s="3">
        <f t="shared" si="67"/>
        <v>3.191185966124463</v>
      </c>
      <c r="S378" s="3">
        <f t="shared" si="69"/>
        <v>886.73418155513116</v>
      </c>
    </row>
    <row r="379" spans="1:19" x14ac:dyDescent="0.3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26942.564239264841</v>
      </c>
      <c r="G379" s="13">
        <f t="shared" si="74"/>
        <v>156.72049574262755</v>
      </c>
      <c r="H379" s="13">
        <f t="shared" si="74"/>
        <v>205.54541261785857</v>
      </c>
      <c r="I379" s="13">
        <f t="shared" si="74"/>
        <v>199.15603495041273</v>
      </c>
      <c r="J379" s="13">
        <f t="shared" si="74"/>
        <v>52.291181501940322</v>
      </c>
      <c r="K379" s="13">
        <f t="shared" si="74"/>
        <v>3.1979914743932709</v>
      </c>
      <c r="L379" s="13">
        <f t="shared" si="71"/>
        <v>891.9111162872324</v>
      </c>
      <c r="M379" s="3">
        <v>0</v>
      </c>
      <c r="N379" s="3">
        <f t="shared" si="68"/>
        <v>156.72055677549139</v>
      </c>
      <c r="O379" s="3">
        <f t="shared" si="64"/>
        <v>205.54548254329964</v>
      </c>
      <c r="P379" s="3">
        <f t="shared" si="65"/>
        <v>199.1560703341768</v>
      </c>
      <c r="Q379" s="3">
        <f t="shared" si="66"/>
        <v>52.291181718740589</v>
      </c>
      <c r="R379" s="3">
        <f t="shared" si="67"/>
        <v>3.1979914743932709</v>
      </c>
      <c r="S379" s="3">
        <f t="shared" si="69"/>
        <v>891.9112828461017</v>
      </c>
    </row>
    <row r="380" spans="1:19" x14ac:dyDescent="0.3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26993.489843290045</v>
      </c>
      <c r="G380" s="13">
        <f t="shared" si="74"/>
        <v>158.36487759760615</v>
      </c>
      <c r="H380" s="13">
        <f t="shared" si="74"/>
        <v>207.50976928048044</v>
      </c>
      <c r="I380" s="13">
        <f t="shared" si="74"/>
        <v>200.53054917075906</v>
      </c>
      <c r="J380" s="13">
        <f t="shared" si="74"/>
        <v>52.466223496656134</v>
      </c>
      <c r="K380" s="13">
        <f t="shared" si="74"/>
        <v>3.2045889979334397</v>
      </c>
      <c r="L380" s="13">
        <f t="shared" si="71"/>
        <v>897.07600854343525</v>
      </c>
      <c r="M380" s="3">
        <v>0</v>
      </c>
      <c r="N380" s="3">
        <f t="shared" si="68"/>
        <v>158.36493863046999</v>
      </c>
      <c r="O380" s="3">
        <f t="shared" si="64"/>
        <v>207.50983901355451</v>
      </c>
      <c r="P380" s="3">
        <f t="shared" si="65"/>
        <v>200.53058407958048</v>
      </c>
      <c r="Q380" s="3">
        <f t="shared" si="66"/>
        <v>52.466223701071286</v>
      </c>
      <c r="R380" s="3">
        <f t="shared" si="67"/>
        <v>3.2045889979334397</v>
      </c>
      <c r="S380" s="3">
        <f t="shared" si="69"/>
        <v>897.07617442260971</v>
      </c>
    </row>
    <row r="381" spans="1:19" x14ac:dyDescent="0.3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27042.759704346485</v>
      </c>
      <c r="G381" s="13">
        <f t="shared" si="74"/>
        <v>160.01236758804168</v>
      </c>
      <c r="H381" s="13">
        <f t="shared" si="74"/>
        <v>209.47350368604705</v>
      </c>
      <c r="I381" s="13">
        <f t="shared" si="74"/>
        <v>201.89426460964867</v>
      </c>
      <c r="J381" s="13">
        <f t="shared" si="74"/>
        <v>52.637243076091494</v>
      </c>
      <c r="K381" s="13">
        <f t="shared" si="74"/>
        <v>3.2109814716671412</v>
      </c>
      <c r="L381" s="13">
        <f t="shared" si="71"/>
        <v>902.22836043149607</v>
      </c>
      <c r="M381" s="3">
        <v>0</v>
      </c>
      <c r="N381" s="3">
        <f t="shared" si="68"/>
        <v>160.01242862090552</v>
      </c>
      <c r="O381" s="3">
        <f t="shared" si="64"/>
        <v>209.47357322728337</v>
      </c>
      <c r="P381" s="3">
        <f t="shared" si="65"/>
        <v>201.89429904990237</v>
      </c>
      <c r="Q381" s="3">
        <f t="shared" si="66"/>
        <v>52.637243268829053</v>
      </c>
      <c r="R381" s="3">
        <f t="shared" si="67"/>
        <v>3.2109814716671412</v>
      </c>
      <c r="S381" s="3">
        <f t="shared" si="69"/>
        <v>902.22852563858748</v>
      </c>
    </row>
    <row r="382" spans="1:19" x14ac:dyDescent="0.3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27090.398712469847</v>
      </c>
      <c r="G382" s="13">
        <f t="shared" si="74"/>
        <v>161.66286465919899</v>
      </c>
      <c r="H382" s="13">
        <f t="shared" si="74"/>
        <v>211.43646207758286</v>
      </c>
      <c r="I382" s="13">
        <f t="shared" si="74"/>
        <v>203.24707746485987</v>
      </c>
      <c r="J382" s="13">
        <f t="shared" si="74"/>
        <v>52.804275692156288</v>
      </c>
      <c r="K382" s="13">
        <f t="shared" si="74"/>
        <v>3.217171841994773</v>
      </c>
      <c r="L382" s="13">
        <f t="shared" si="71"/>
        <v>907.36785173579267</v>
      </c>
      <c r="M382" s="3">
        <v>0</v>
      </c>
      <c r="N382" s="3">
        <f t="shared" si="68"/>
        <v>161.66292569206283</v>
      </c>
      <c r="O382" s="3">
        <f t="shared" si="64"/>
        <v>211.43653142750915</v>
      </c>
      <c r="P382" s="3">
        <f t="shared" si="65"/>
        <v>203.24711144283526</v>
      </c>
      <c r="Q382" s="3">
        <f t="shared" si="66"/>
        <v>52.804275873883356</v>
      </c>
      <c r="R382" s="3">
        <f t="shared" si="67"/>
        <v>3.217171841994773</v>
      </c>
      <c r="S382" s="3">
        <f t="shared" si="69"/>
        <v>907.36801627828538</v>
      </c>
    </row>
    <row r="383" spans="1:19" x14ac:dyDescent="0.3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27136.431788474463</v>
      </c>
      <c r="G383" s="13">
        <f t="shared" si="74"/>
        <v>163.31626927545301</v>
      </c>
      <c r="H383" s="13">
        <f t="shared" si="74"/>
        <v>213.39849345819482</v>
      </c>
      <c r="I383" s="13">
        <f t="shared" si="74"/>
        <v>204.58888906681639</v>
      </c>
      <c r="J383" s="13">
        <f t="shared" si="74"/>
        <v>52.967357692869932</v>
      </c>
      <c r="K383" s="13">
        <f t="shared" si="74"/>
        <v>3.2231630645447886</v>
      </c>
      <c r="L383" s="13">
        <f t="shared" si="71"/>
        <v>912.49417255787887</v>
      </c>
      <c r="M383" s="3">
        <v>0</v>
      </c>
      <c r="N383" s="3">
        <f t="shared" si="68"/>
        <v>163.31633030831685</v>
      </c>
      <c r="O383" s="3">
        <f t="shared" si="64"/>
        <v>213.3985626173374</v>
      </c>
      <c r="P383" s="3">
        <f t="shared" si="65"/>
        <v>204.58892258871845</v>
      </c>
      <c r="Q383" s="3">
        <f t="shared" si="66"/>
        <v>52.967357864215501</v>
      </c>
      <c r="R383" s="3">
        <f t="shared" si="67"/>
        <v>3.2231630645447886</v>
      </c>
      <c r="S383" s="3">
        <f t="shared" si="69"/>
        <v>912.49433644313297</v>
      </c>
    </row>
    <row r="384" spans="1:19" x14ac:dyDescent="0.3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27180.88386700752</v>
      </c>
      <c r="G384" s="13">
        <f t="shared" si="74"/>
        <v>164.97248342216741</v>
      </c>
      <c r="H384" s="13">
        <f t="shared" si="74"/>
        <v>215.35944958636949</v>
      </c>
      <c r="I384" s="13">
        <f t="shared" si="74"/>
        <v>205.91960581431786</v>
      </c>
      <c r="J384" s="13">
        <f t="shared" si="74"/>
        <v>53.12652627478198</v>
      </c>
      <c r="K384" s="13">
        <f t="shared" si="74"/>
        <v>3.2289581019877467</v>
      </c>
      <c r="L384" s="13">
        <f t="shared" si="71"/>
        <v>917.60702319962445</v>
      </c>
      <c r="M384" s="3">
        <v>0</v>
      </c>
      <c r="N384" s="3">
        <f t="shared" si="68"/>
        <v>164.97254445503125</v>
      </c>
      <c r="O384" s="3">
        <f t="shared" si="64"/>
        <v>215.3595185552532</v>
      </c>
      <c r="P384" s="3">
        <f t="shared" si="65"/>
        <v>205.9196388862683</v>
      </c>
      <c r="Q384" s="3">
        <f t="shared" si="66"/>
        <v>53.126526436339113</v>
      </c>
      <c r="R384" s="3">
        <f t="shared" si="67"/>
        <v>3.2289581019877467</v>
      </c>
      <c r="S384" s="3">
        <f t="shared" si="69"/>
        <v>917.60718643487951</v>
      </c>
    </row>
    <row r="385" spans="1:19" x14ac:dyDescent="0.3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27223.779880149112</v>
      </c>
      <c r="G385" s="13">
        <f t="shared" si="74"/>
        <v>166.63141060653876</v>
      </c>
      <c r="H385" s="13">
        <f t="shared" si="74"/>
        <v>217.31918496969163</v>
      </c>
      <c r="I385" s="13">
        <f t="shared" si="74"/>
        <v>207.23913910858724</v>
      </c>
      <c r="J385" s="13">
        <f t="shared" si="74"/>
        <v>53.281819436121829</v>
      </c>
      <c r="K385" s="13">
        <f t="shared" si="74"/>
        <v>3.2345599219148893</v>
      </c>
      <c r="L385" s="13">
        <f t="shared" si="71"/>
        <v>922.70611404285432</v>
      </c>
      <c r="M385" s="3">
        <v>0</v>
      </c>
      <c r="N385" s="3">
        <f t="shared" si="68"/>
        <v>166.6314716394026</v>
      </c>
      <c r="O385" s="3">
        <f t="shared" si="64"/>
        <v>217.31925374883988</v>
      </c>
      <c r="P385" s="3">
        <f t="shared" si="65"/>
        <v>207.23917173662559</v>
      </c>
      <c r="Q385" s="3">
        <f t="shared" si="66"/>
        <v>53.281819588449707</v>
      </c>
      <c r="R385" s="3">
        <f t="shared" si="67"/>
        <v>3.2345599219148893</v>
      </c>
      <c r="S385" s="3">
        <f t="shared" si="69"/>
        <v>922.70627663523271</v>
      </c>
    </row>
    <row r="386" spans="1:19" x14ac:dyDescent="0.3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27265.144741556505</v>
      </c>
      <c r="G386" s="13">
        <f t="shared" si="74"/>
        <v>168.29295585743989</v>
      </c>
      <c r="H386" s="13">
        <f t="shared" si="74"/>
        <v>219.27755685704045</v>
      </c>
      <c r="I386" s="13">
        <f t="shared" si="74"/>
        <v>208.54740528573936</v>
      </c>
      <c r="J386" s="13">
        <f t="shared" si="74"/>
        <v>53.433275930699971</v>
      </c>
      <c r="K386" s="13">
        <f t="shared" si="74"/>
        <v>3.2399714947814813</v>
      </c>
      <c r="L386" s="13">
        <f t="shared" si="71"/>
        <v>927.79116542570114</v>
      </c>
      <c r="M386" s="3">
        <v>0</v>
      </c>
      <c r="N386" s="3">
        <f t="shared" si="68"/>
        <v>168.29301689030373</v>
      </c>
      <c r="O386" s="3">
        <f t="shared" si="64"/>
        <v>219.27762544697521</v>
      </c>
      <c r="P386" s="3">
        <f t="shared" si="65"/>
        <v>208.5474374758241</v>
      </c>
      <c r="Q386" s="3">
        <f t="shared" si="66"/>
        <v>53.433276074325839</v>
      </c>
      <c r="R386" s="3">
        <f t="shared" si="67"/>
        <v>3.2399714947814813</v>
      </c>
      <c r="S386" s="3">
        <f t="shared" si="69"/>
        <v>927.7913273822104</v>
      </c>
    </row>
    <row r="387" spans="1:19" x14ac:dyDescent="0.3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27305.003331152071</v>
      </c>
      <c r="G387" s="13">
        <f t="shared" si="74"/>
        <v>169.95702572429545</v>
      </c>
      <c r="H387" s="13">
        <f t="shared" si="74"/>
        <v>221.23442522931822</v>
      </c>
      <c r="I387" s="13">
        <f t="shared" si="74"/>
        <v>209.84432554777416</v>
      </c>
      <c r="J387" s="13">
        <f t="shared" si="74"/>
        <v>53.580935222581722</v>
      </c>
      <c r="K387" s="13">
        <f t="shared" si="74"/>
        <v>3.2451957919149859</v>
      </c>
      <c r="L387" s="13">
        <f t="shared" si="71"/>
        <v>932.86190751588447</v>
      </c>
      <c r="M387" s="3">
        <v>0</v>
      </c>
      <c r="N387" s="3">
        <f t="shared" si="68"/>
        <v>169.95708675715929</v>
      </c>
      <c r="O387" s="3">
        <f t="shared" si="64"/>
        <v>221.23449363056002</v>
      </c>
      <c r="P387" s="3">
        <f t="shared" si="65"/>
        <v>209.84435730578377</v>
      </c>
      <c r="Q387" s="3">
        <f t="shared" si="66"/>
        <v>53.580935358002691</v>
      </c>
      <c r="R387" s="3">
        <f t="shared" si="67"/>
        <v>3.2451957919149859</v>
      </c>
      <c r="S387" s="3">
        <f t="shared" si="69"/>
        <v>932.86206884342073</v>
      </c>
    </row>
    <row r="388" spans="1:19" x14ac:dyDescent="0.3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27343.38048035196</v>
      </c>
      <c r="G388" s="13">
        <f t="shared" si="74"/>
        <v>171.62352827502303</v>
      </c>
      <c r="H388" s="13">
        <f t="shared" si="74"/>
        <v>223.18965278876689</v>
      </c>
      <c r="I388" s="13">
        <f t="shared" si="74"/>
        <v>211.12982589219561</v>
      </c>
      <c r="J388" s="13">
        <f t="shared" si="74"/>
        <v>53.724837441553092</v>
      </c>
      <c r="K388" s="13">
        <f t="shared" si="74"/>
        <v>3.2502357835880824</v>
      </c>
      <c r="L388" s="13">
        <f t="shared" si="71"/>
        <v>937.9180801811267</v>
      </c>
      <c r="M388" s="3">
        <v>0</v>
      </c>
      <c r="N388" s="3">
        <f t="shared" si="68"/>
        <v>171.62358930788687</v>
      </c>
      <c r="O388" s="3">
        <f t="shared" si="64"/>
        <v>223.18972100183484</v>
      </c>
      <c r="P388" s="3">
        <f t="shared" si="65"/>
        <v>211.12985722392966</v>
      </c>
      <c r="Q388" s="3">
        <f t="shared" si="66"/>
        <v>53.724837569237884</v>
      </c>
      <c r="R388" s="3">
        <f t="shared" si="67"/>
        <v>3.2502357835880824</v>
      </c>
      <c r="S388" s="3">
        <f t="shared" si="69"/>
        <v>937.91824088647741</v>
      </c>
    </row>
    <row r="389" spans="1:19" x14ac:dyDescent="0.3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27380.300957833031</v>
      </c>
      <c r="G389" s="13">
        <f t="shared" si="74"/>
        <v>173.29237309307268</v>
      </c>
      <c r="H389" s="13">
        <f t="shared" si="74"/>
        <v>225.14310494692708</v>
      </c>
      <c r="I389" s="13">
        <f t="shared" si="74"/>
        <v>212.40383704035611</v>
      </c>
      <c r="J389" s="13">
        <f t="shared" si="74"/>
        <v>53.865023339397055</v>
      </c>
      <c r="K389" s="13">
        <f t="shared" si="74"/>
        <v>3.2550944371564032</v>
      </c>
      <c r="L389" s="13">
        <f t="shared" si="71"/>
        <v>942.95943285690942</v>
      </c>
      <c r="M389" s="3">
        <v>0</v>
      </c>
      <c r="N389" s="3">
        <f t="shared" si="68"/>
        <v>173.29243412593652</v>
      </c>
      <c r="O389" s="3">
        <f t="shared" si="64"/>
        <v>225.14317297233885</v>
      </c>
      <c r="P389" s="3">
        <f t="shared" si="65"/>
        <v>212.40386795153631</v>
      </c>
      <c r="Q389" s="3">
        <f t="shared" si="66"/>
        <v>53.865023459787615</v>
      </c>
      <c r="R389" s="3">
        <f t="shared" si="67"/>
        <v>3.2550944371564032</v>
      </c>
      <c r="S389" s="3">
        <f t="shared" si="69"/>
        <v>942.95959294675572</v>
      </c>
    </row>
    <row r="390" spans="1:19" x14ac:dyDescent="0.3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27415.789455834081</v>
      </c>
      <c r="G390" s="13">
        <f t="shared" si="74"/>
        <v>174.96347127359769</v>
      </c>
      <c r="H390" s="13">
        <f t="shared" si="74"/>
        <v>227.09464981129361</v>
      </c>
      <c r="I390" s="13">
        <f t="shared" si="74"/>
        <v>213.66629436462449</v>
      </c>
      <c r="J390" s="13">
        <f t="shared" si="74"/>
        <v>54.001534246997018</v>
      </c>
      <c r="K390" s="13">
        <f t="shared" si="74"/>
        <v>3.2597747152607974</v>
      </c>
      <c r="L390" s="13">
        <f t="shared" si="71"/>
        <v>947.98572441177373</v>
      </c>
      <c r="M390" s="3">
        <v>0</v>
      </c>
      <c r="N390" s="3">
        <f t="shared" si="68"/>
        <v>174.96353230646153</v>
      </c>
      <c r="O390" s="3">
        <f t="shared" si="64"/>
        <v>227.09471764956544</v>
      </c>
      <c r="P390" s="3">
        <f t="shared" si="65"/>
        <v>213.6663248608958</v>
      </c>
      <c r="Q390" s="3">
        <f t="shared" si="66"/>
        <v>54.001534360510043</v>
      </c>
      <c r="R390" s="3">
        <f t="shared" si="67"/>
        <v>3.2597747152607974</v>
      </c>
      <c r="S390" s="3">
        <f t="shared" si="69"/>
        <v>947.98588389269366</v>
      </c>
    </row>
    <row r="391" spans="1:19" x14ac:dyDescent="0.3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27449.870576987087</v>
      </c>
      <c r="G391" s="13">
        <f t="shared" ref="G391:K406" si="75">G390*(1-G$5)+G$4*$F390*$L$4/1000</f>
        <v>176.63673541878944</v>
      </c>
      <c r="H391" s="13">
        <f t="shared" si="75"/>
        <v>229.04415817072157</v>
      </c>
      <c r="I391" s="13">
        <f t="shared" si="75"/>
        <v>214.91713781447362</v>
      </c>
      <c r="J391" s="13">
        <f t="shared" si="75"/>
        <v>54.134412032283073</v>
      </c>
      <c r="K391" s="13">
        <f t="shared" si="75"/>
        <v>3.26427957409381</v>
      </c>
      <c r="L391" s="13">
        <f t="shared" si="71"/>
        <v>952.99672301036151</v>
      </c>
      <c r="M391" s="3">
        <v>0</v>
      </c>
      <c r="N391" s="3">
        <f t="shared" si="68"/>
        <v>176.63679645165328</v>
      </c>
      <c r="O391" s="3">
        <f t="shared" ref="O391:O454" si="76">O390*(1-O$5)+O$4*($F390+$M390)*$L$4/1000</f>
        <v>229.0442258223683</v>
      </c>
      <c r="P391" s="3">
        <f t="shared" ref="P391:P454" si="77">P390*(1-P$5)+P$4*($F390+$M390)*$L$4/1000</f>
        <v>214.91716790140521</v>
      </c>
      <c r="Q391" s="3">
        <f t="shared" ref="Q391:Q454" si="78">Q390*(1-Q$5)+Q$4*($F390+$M390)*$L$4/1000</f>
        <v>54.134412139311451</v>
      </c>
      <c r="R391" s="3">
        <f t="shared" ref="R391:R454" si="79">R390*(1-R$5)+R$4*($F390+$M390)*$L$4/1000</f>
        <v>3.26427957409381</v>
      </c>
      <c r="S391" s="3">
        <f t="shared" si="69"/>
        <v>952.99688188883204</v>
      </c>
    </row>
    <row r="392" spans="1:19" x14ac:dyDescent="0.3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27482.56882167366</v>
      </c>
      <c r="G392" s="13">
        <f t="shared" si="75"/>
        <v>178.31207963240837</v>
      </c>
      <c r="H392" s="13">
        <f t="shared" si="75"/>
        <v>230.99150347963612</v>
      </c>
      <c r="I392" s="13">
        <f t="shared" si="75"/>
        <v>216.15631184158161</v>
      </c>
      <c r="J392" s="13">
        <f t="shared" si="75"/>
        <v>54.263699059034934</v>
      </c>
      <c r="K392" s="13">
        <f t="shared" si="75"/>
        <v>3.2686119617300005</v>
      </c>
      <c r="L392" s="13">
        <f t="shared" si="71"/>
        <v>957.99220597439114</v>
      </c>
      <c r="M392" s="3">
        <v>0</v>
      </c>
      <c r="N392" s="3">
        <f t="shared" ref="N392:N455" si="80">N391*(1-N$5)+N$4*($F391+$M391)*$L$4/1000</f>
        <v>178.31214066527221</v>
      </c>
      <c r="O392" s="3">
        <f t="shared" si="76"/>
        <v>230.99157094517113</v>
      </c>
      <c r="P392" s="3">
        <f t="shared" si="77"/>
        <v>216.15634152466785</v>
      </c>
      <c r="Q392" s="3">
        <f t="shared" si="78"/>
        <v>54.26369915994912</v>
      </c>
      <c r="R392" s="3">
        <f t="shared" si="79"/>
        <v>3.2686119617300005</v>
      </c>
      <c r="S392" s="3">
        <f t="shared" ref="S392:S455" si="81">SUM(N392:R392,S$5)</f>
        <v>957.99236425679032</v>
      </c>
    </row>
    <row r="393" spans="1:19" x14ac:dyDescent="0.3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27513.908575901016</v>
      </c>
      <c r="G393" s="13">
        <f t="shared" si="75"/>
        <v>179.9894195135434</v>
      </c>
      <c r="H393" s="13">
        <f t="shared" si="75"/>
        <v>232.93656184109832</v>
      </c>
      <c r="I393" s="13">
        <f t="shared" si="75"/>
        <v>217.38376532403876</v>
      </c>
      <c r="J393" s="13">
        <f t="shared" si="75"/>
        <v>54.389438146554419</v>
      </c>
      <c r="K393" s="13">
        <f t="shared" si="75"/>
        <v>3.2727748165196346</v>
      </c>
      <c r="L393" s="13">
        <f t="shared" si="71"/>
        <v>962.97195964175455</v>
      </c>
      <c r="M393" s="3">
        <v>0</v>
      </c>
      <c r="N393" s="3">
        <f t="shared" si="80"/>
        <v>179.98948054640724</v>
      </c>
      <c r="O393" s="3">
        <f t="shared" si="76"/>
        <v>232.93662912103363</v>
      </c>
      <c r="P393" s="3">
        <f t="shared" si="77"/>
        <v>217.38379460870036</v>
      </c>
      <c r="Q393" s="3">
        <f t="shared" si="78"/>
        <v>54.389438241703694</v>
      </c>
      <c r="R393" s="3">
        <f t="shared" si="79"/>
        <v>3.2727748165196346</v>
      </c>
      <c r="S393" s="3">
        <f t="shared" si="81"/>
        <v>962.9721173343645</v>
      </c>
    </row>
    <row r="394" spans="1:19" x14ac:dyDescent="0.3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27543.91409969157</v>
      </c>
      <c r="G394" s="13">
        <f t="shared" si="75"/>
        <v>181.66867214963125</v>
      </c>
      <c r="H394" s="13">
        <f t="shared" si="75"/>
        <v>234.87921198877942</v>
      </c>
      <c r="I394" s="13">
        <f t="shared" si="75"/>
        <v>218.59945148975072</v>
      </c>
      <c r="J394" s="13">
        <f t="shared" si="75"/>
        <v>54.511672530218675</v>
      </c>
      <c r="K394" s="13">
        <f t="shared" si="75"/>
        <v>3.2767710655452049</v>
      </c>
      <c r="L394" s="13">
        <f t="shared" ref="L394:L457" si="83">SUM(G394:K394,L$5)</f>
        <v>967.93577922392524</v>
      </c>
      <c r="M394" s="3">
        <v>0</v>
      </c>
      <c r="N394" s="3">
        <f t="shared" si="80"/>
        <v>181.66873318249509</v>
      </c>
      <c r="O394" s="3">
        <f t="shared" si="76"/>
        <v>234.87927908362562</v>
      </c>
      <c r="P394" s="3">
        <f t="shared" si="77"/>
        <v>218.59948038133555</v>
      </c>
      <c r="Q394" s="3">
        <f t="shared" si="78"/>
        <v>54.511672619932369</v>
      </c>
      <c r="R394" s="3">
        <f t="shared" si="79"/>
        <v>3.2767710655452049</v>
      </c>
      <c r="S394" s="3">
        <f t="shared" si="81"/>
        <v>967.93593633293381</v>
      </c>
    </row>
    <row r="395" spans="1:19" x14ac:dyDescent="0.3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27572.609515979279</v>
      </c>
      <c r="G395" s="13">
        <f t="shared" si="75"/>
        <v>183.34975610876737</v>
      </c>
      <c r="H395" s="13">
        <f t="shared" si="75"/>
        <v>236.81933526789427</v>
      </c>
      <c r="I395" s="13">
        <f t="shared" si="75"/>
        <v>219.80332783912519</v>
      </c>
      <c r="J395" s="13">
        <f t="shared" si="75"/>
        <v>54.630445822924138</v>
      </c>
      <c r="K395" s="13">
        <f t="shared" si="75"/>
        <v>3.2806036231401752</v>
      </c>
      <c r="L395" s="13">
        <f t="shared" si="83"/>
        <v>972.88346866185123</v>
      </c>
      <c r="M395" s="3">
        <v>0</v>
      </c>
      <c r="N395" s="3">
        <f t="shared" si="80"/>
        <v>183.34981714163121</v>
      </c>
      <c r="O395" s="3">
        <f t="shared" si="76"/>
        <v>236.81940217816057</v>
      </c>
      <c r="P395" s="3">
        <f t="shared" si="77"/>
        <v>219.80335634290938</v>
      </c>
      <c r="Q395" s="3">
        <f t="shared" si="78"/>
        <v>54.630445907512772</v>
      </c>
      <c r="R395" s="3">
        <f t="shared" si="79"/>
        <v>3.2806036231401752</v>
      </c>
      <c r="S395" s="3">
        <f t="shared" si="81"/>
        <v>972.88362519335419</v>
      </c>
    </row>
    <row r="396" spans="1:19" x14ac:dyDescent="0.3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27600.018800006161</v>
      </c>
      <c r="G396" s="13">
        <f t="shared" si="75"/>
        <v>185.03259143133886</v>
      </c>
      <c r="H396" s="13">
        <f t="shared" si="75"/>
        <v>238.75681561514492</v>
      </c>
      <c r="I396" s="13">
        <f t="shared" si="75"/>
        <v>220.99535606712828</v>
      </c>
      <c r="J396" s="13">
        <f t="shared" si="75"/>
        <v>54.745801977429878</v>
      </c>
      <c r="K396" s="13">
        <f t="shared" si="75"/>
        <v>3.2842753894692547</v>
      </c>
      <c r="L396" s="13">
        <f t="shared" si="83"/>
        <v>977.81484048051129</v>
      </c>
      <c r="M396" s="3">
        <v>0</v>
      </c>
      <c r="N396" s="3">
        <f t="shared" si="80"/>
        <v>185.0326524642027</v>
      </c>
      <c r="O396" s="3">
        <f t="shared" si="76"/>
        <v>238.75688234133906</v>
      </c>
      <c r="P396" s="3">
        <f t="shared" si="77"/>
        <v>220.99538418831713</v>
      </c>
      <c r="Q396" s="3">
        <f t="shared" si="78"/>
        <v>54.745802057186232</v>
      </c>
      <c r="R396" s="3">
        <f t="shared" si="79"/>
        <v>3.2842753894692547</v>
      </c>
      <c r="S396" s="3">
        <f t="shared" si="81"/>
        <v>977.81499644051428</v>
      </c>
    </row>
    <row r="397" spans="1:19" x14ac:dyDescent="0.3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27626.165769211198</v>
      </c>
      <c r="G397" s="13">
        <f t="shared" si="75"/>
        <v>186.71709962101059</v>
      </c>
      <c r="H397" s="13">
        <f t="shared" si="75"/>
        <v>240.69153953772334</v>
      </c>
      <c r="I397" s="13">
        <f t="shared" si="75"/>
        <v>222.17550198479421</v>
      </c>
      <c r="J397" s="13">
        <f t="shared" si="75"/>
        <v>54.857785249607545</v>
      </c>
      <c r="K397" s="13">
        <f t="shared" si="75"/>
        <v>3.2877892491694745</v>
      </c>
      <c r="L397" s="13">
        <f t="shared" si="83"/>
        <v>982.72971564230511</v>
      </c>
      <c r="M397" s="3">
        <v>0</v>
      </c>
      <c r="N397" s="3">
        <f t="shared" si="80"/>
        <v>186.71716065387443</v>
      </c>
      <c r="O397" s="3">
        <f t="shared" si="76"/>
        <v>240.69160608035173</v>
      </c>
      <c r="P397" s="3">
        <f t="shared" si="77"/>
        <v>222.17552972852314</v>
      </c>
      <c r="Q397" s="3">
        <f t="shared" si="78"/>
        <v>54.857785324807665</v>
      </c>
      <c r="R397" s="3">
        <f t="shared" si="79"/>
        <v>3.2877892491694745</v>
      </c>
      <c r="S397" s="3">
        <f t="shared" si="81"/>
        <v>982.72987103672642</v>
      </c>
    </row>
    <row r="398" spans="1:19" x14ac:dyDescent="0.3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27651.074073603726</v>
      </c>
      <c r="G398" s="13">
        <f t="shared" si="75"/>
        <v>188.40320363509389</v>
      </c>
      <c r="H398" s="13">
        <f t="shared" si="75"/>
        <v>242.6233960914229</v>
      </c>
      <c r="I398" s="13">
        <f t="shared" si="75"/>
        <v>223.34373544026928</v>
      </c>
      <c r="J398" s="13">
        <f t="shared" si="75"/>
        <v>54.966440162604037</v>
      </c>
      <c r="K398" s="13">
        <f t="shared" si="75"/>
        <v>3.2911480700512596</v>
      </c>
      <c r="L398" s="13">
        <f t="shared" si="83"/>
        <v>987.62792339944133</v>
      </c>
      <c r="M398" s="3">
        <v>0</v>
      </c>
      <c r="N398" s="3">
        <f t="shared" si="80"/>
        <v>188.40326466795773</v>
      </c>
      <c r="O398" s="3">
        <f t="shared" si="76"/>
        <v>242.62346245099053</v>
      </c>
      <c r="P398" s="3">
        <f t="shared" si="77"/>
        <v>223.34376281160482</v>
      </c>
      <c r="Q398" s="3">
        <f t="shared" si="78"/>
        <v>54.966440233508216</v>
      </c>
      <c r="R398" s="3">
        <f t="shared" si="79"/>
        <v>3.2911480700512596</v>
      </c>
      <c r="S398" s="3">
        <f t="shared" si="81"/>
        <v>987.62807823411254</v>
      </c>
    </row>
    <row r="399" spans="1:19" x14ac:dyDescent="0.3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27674.767186613564</v>
      </c>
      <c r="G399" s="13">
        <f t="shared" si="75"/>
        <v>190.09082787432791</v>
      </c>
      <c r="H399" s="13">
        <f t="shared" si="75"/>
        <v>244.55227685790598</v>
      </c>
      <c r="I399" s="13">
        <f t="shared" si="75"/>
        <v>224.50003023946965</v>
      </c>
      <c r="J399" s="13">
        <f t="shared" si="75"/>
        <v>55.071811471921549</v>
      </c>
      <c r="K399" s="13">
        <f t="shared" si="75"/>
        <v>3.2943547018586354</v>
      </c>
      <c r="L399" s="13">
        <f t="shared" si="83"/>
        <v>992.50930114548385</v>
      </c>
      <c r="M399" s="3">
        <v>0</v>
      </c>
      <c r="N399" s="3">
        <f t="shared" si="80"/>
        <v>190.09088890719175</v>
      </c>
      <c r="O399" s="3">
        <f t="shared" si="76"/>
        <v>244.55234303491645</v>
      </c>
      <c r="P399" s="3">
        <f t="shared" si="77"/>
        <v>224.50005724341028</v>
      </c>
      <c r="Q399" s="3">
        <f t="shared" si="78"/>
        <v>55.071811538775194</v>
      </c>
      <c r="R399" s="3">
        <f t="shared" si="79"/>
        <v>3.2943547018586354</v>
      </c>
      <c r="S399" s="3">
        <f t="shared" si="81"/>
        <v>992.50945542615239</v>
      </c>
    </row>
    <row r="400" spans="1:19" x14ac:dyDescent="0.3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27697.268396408756</v>
      </c>
      <c r="G400" s="13">
        <f t="shared" si="75"/>
        <v>191.77989817210246</v>
      </c>
      <c r="H400" s="13">
        <f t="shared" si="75"/>
        <v>246.47807592117493</v>
      </c>
      <c r="I400" s="13">
        <f t="shared" si="75"/>
        <v>225.64436406642926</v>
      </c>
      <c r="J400" s="13">
        <f t="shared" si="75"/>
        <v>55.173944131418516</v>
      </c>
      <c r="K400" s="13">
        <f t="shared" si="75"/>
        <v>3.2974119750876856</v>
      </c>
      <c r="L400" s="13">
        <f t="shared" si="83"/>
        <v>997.37369426621285</v>
      </c>
      <c r="M400" s="3">
        <v>0</v>
      </c>
      <c r="N400" s="3">
        <f t="shared" si="80"/>
        <v>191.7799592049663</v>
      </c>
      <c r="O400" s="3">
        <f t="shared" si="76"/>
        <v>246.47814191613045</v>
      </c>
      <c r="P400" s="3">
        <f t="shared" si="77"/>
        <v>225.64439070790638</v>
      </c>
      <c r="Q400" s="3">
        <f t="shared" si="78"/>
        <v>55.173944194453021</v>
      </c>
      <c r="R400" s="3">
        <f t="shared" si="79"/>
        <v>3.2974119750876856</v>
      </c>
      <c r="S400" s="3">
        <f t="shared" si="81"/>
        <v>997.37384799854385</v>
      </c>
    </row>
    <row r="401" spans="1:19" x14ac:dyDescent="0.3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27718.600797672581</v>
      </c>
      <c r="G401" s="13">
        <f t="shared" si="75"/>
        <v>193.47034178315087</v>
      </c>
      <c r="H401" s="13">
        <f t="shared" si="75"/>
        <v>248.40068984329261</v>
      </c>
      <c r="I401" s="13">
        <f t="shared" si="75"/>
        <v>226.77671840341256</v>
      </c>
      <c r="J401" s="13">
        <f t="shared" si="75"/>
        <v>55.272883260233847</v>
      </c>
      <c r="K401" s="13">
        <f t="shared" si="75"/>
        <v>3.3003226998622881</v>
      </c>
      <c r="L401" s="13">
        <f t="shared" si="83"/>
        <v>1002.2209559899521</v>
      </c>
      <c r="M401" s="3">
        <v>0</v>
      </c>
      <c r="N401" s="3">
        <f t="shared" si="80"/>
        <v>193.47040281601471</v>
      </c>
      <c r="O401" s="3">
        <f t="shared" si="76"/>
        <v>248.40075565669406</v>
      </c>
      <c r="P401" s="3">
        <f t="shared" si="77"/>
        <v>226.77674468729137</v>
      </c>
      <c r="Q401" s="3">
        <f t="shared" si="78"/>
        <v>55.272883319667386</v>
      </c>
      <c r="R401" s="3">
        <f t="shared" si="79"/>
        <v>3.3003226998622881</v>
      </c>
      <c r="S401" s="3">
        <f t="shared" si="81"/>
        <v>1002.2211091795298</v>
      </c>
    </row>
    <row r="402" spans="1:19" x14ac:dyDescent="0.3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27738.787283830421</v>
      </c>
      <c r="G402" s="13">
        <f t="shared" si="75"/>
        <v>195.16208737174122</v>
      </c>
      <c r="H402" s="13">
        <f t="shared" si="75"/>
        <v>250.32001763939763</v>
      </c>
      <c r="I402" s="13">
        <f t="shared" si="75"/>
        <v>227.89707845086431</v>
      </c>
      <c r="J402" s="13">
        <f t="shared" si="75"/>
        <v>55.368674110635453</v>
      </c>
      <c r="K402" s="13">
        <f t="shared" si="75"/>
        <v>3.3030896648661647</v>
      </c>
      <c r="L402" s="13">
        <f t="shared" si="83"/>
        <v>1007.0509472375048</v>
      </c>
      <c r="M402" s="3">
        <v>0</v>
      </c>
      <c r="N402" s="3">
        <f t="shared" si="80"/>
        <v>195.16214840460506</v>
      </c>
      <c r="O402" s="3">
        <f t="shared" si="76"/>
        <v>250.32008327174444</v>
      </c>
      <c r="P402" s="3">
        <f t="shared" si="77"/>
        <v>227.8971043819447</v>
      </c>
      <c r="Q402" s="3">
        <f t="shared" si="78"/>
        <v>55.368674166673742</v>
      </c>
      <c r="R402" s="3">
        <f t="shared" si="79"/>
        <v>3.3030896648661647</v>
      </c>
      <c r="S402" s="3">
        <f t="shared" si="81"/>
        <v>1007.0510998898342</v>
      </c>
    </row>
    <row r="403" spans="1:19" x14ac:dyDescent="0.3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27757.850539717379</v>
      </c>
      <c r="G403" s="13">
        <f t="shared" si="75"/>
        <v>196.85506499939285</v>
      </c>
      <c r="H403" s="13">
        <f t="shared" si="75"/>
        <v>252.23596075205839</v>
      </c>
      <c r="I403" s="13">
        <f t="shared" si="75"/>
        <v>229.0054330472658</v>
      </c>
      <c r="J403" s="13">
        <f t="shared" si="75"/>
        <v>55.461362036793219</v>
      </c>
      <c r="K403" s="13">
        <f t="shared" si="75"/>
        <v>3.3057156363301963</v>
      </c>
      <c r="L403" s="13">
        <f t="shared" si="83"/>
        <v>1011.8635364718405</v>
      </c>
      <c r="M403" s="3">
        <v>0</v>
      </c>
      <c r="N403" s="3">
        <f t="shared" si="80"/>
        <v>196.85512603225669</v>
      </c>
      <c r="O403" s="3">
        <f t="shared" si="76"/>
        <v>252.23602620384864</v>
      </c>
      <c r="P403" s="3">
        <f t="shared" si="77"/>
        <v>229.00545863028324</v>
      </c>
      <c r="Q403" s="3">
        <f t="shared" si="78"/>
        <v>55.461362089630221</v>
      </c>
      <c r="R403" s="3">
        <f t="shared" si="79"/>
        <v>3.3057156363301963</v>
      </c>
      <c r="S403" s="3">
        <f t="shared" si="81"/>
        <v>1011.863688592349</v>
      </c>
    </row>
    <row r="404" spans="1:19" x14ac:dyDescent="0.3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27775.813034677147</v>
      </c>
      <c r="G404" s="13">
        <f t="shared" si="75"/>
        <v>198.54920611214555</v>
      </c>
      <c r="H404" s="13">
        <f t="shared" si="75"/>
        <v>254.14842302500912</v>
      </c>
      <c r="I404" s="13">
        <f t="shared" si="75"/>
        <v>230.10177458896547</v>
      </c>
      <c r="J404" s="13">
        <f t="shared" si="75"/>
        <v>55.550992464475222</v>
      </c>
      <c r="K404" s="13">
        <f t="shared" si="75"/>
        <v>3.308203357073956</v>
      </c>
      <c r="L404" s="13">
        <f t="shared" si="83"/>
        <v>1016.6585995476693</v>
      </c>
      <c r="M404" s="3">
        <v>0</v>
      </c>
      <c r="N404" s="3">
        <f t="shared" si="80"/>
        <v>198.5492671450094</v>
      </c>
      <c r="O404" s="3">
        <f t="shared" si="76"/>
        <v>254.14848829673954</v>
      </c>
      <c r="P404" s="3">
        <f t="shared" si="77"/>
        <v>230.10179982859188</v>
      </c>
      <c r="Q404" s="3">
        <f t="shared" si="78"/>
        <v>55.55099251429381</v>
      </c>
      <c r="R404" s="3">
        <f t="shared" si="79"/>
        <v>3.308203357073956</v>
      </c>
      <c r="S404" s="3">
        <f t="shared" si="81"/>
        <v>1016.6587511417085</v>
      </c>
    </row>
    <row r="405" spans="1:19" x14ac:dyDescent="0.3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27792.697016082089</v>
      </c>
      <c r="G405" s="13">
        <f t="shared" si="75"/>
        <v>200.24444352740755</v>
      </c>
      <c r="H405" s="13">
        <f t="shared" si="75"/>
        <v>256.05731067631046</v>
      </c>
      <c r="I405" s="13">
        <f t="shared" si="75"/>
        <v>231.18609895004869</v>
      </c>
      <c r="J405" s="13">
        <f t="shared" si="75"/>
        <v>55.637610861665117</v>
      </c>
      <c r="K405" s="13">
        <f t="shared" si="75"/>
        <v>3.3105555456003732</v>
      </c>
      <c r="L405" s="13">
        <f t="shared" si="83"/>
        <v>1021.4360195610323</v>
      </c>
      <c r="M405" s="3">
        <v>0</v>
      </c>
      <c r="N405" s="3">
        <f t="shared" si="80"/>
        <v>200.24450456027139</v>
      </c>
      <c r="O405" s="3">
        <f t="shared" si="76"/>
        <v>256.05737576847639</v>
      </c>
      <c r="P405" s="3">
        <f t="shared" si="77"/>
        <v>231.18612385089327</v>
      </c>
      <c r="Q405" s="3">
        <f t="shared" si="78"/>
        <v>55.637610908637726</v>
      </c>
      <c r="R405" s="3">
        <f t="shared" si="79"/>
        <v>3.3105555456003732</v>
      </c>
      <c r="S405" s="3">
        <f t="shared" si="81"/>
        <v>1021.4361706338791</v>
      </c>
    </row>
    <row r="406" spans="1:19" x14ac:dyDescent="0.3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27808.52450326518</v>
      </c>
      <c r="G406" s="13">
        <f t="shared" si="75"/>
        <v>201.94071142040787</v>
      </c>
      <c r="H406" s="13">
        <f t="shared" si="75"/>
        <v>257.96253227097503</v>
      </c>
      <c r="I406" s="13">
        <f t="shared" si="75"/>
        <v>232.25840540230965</v>
      </c>
      <c r="J406" s="13">
        <f t="shared" si="75"/>
        <v>55.721262710097548</v>
      </c>
      <c r="K406" s="13">
        <f t="shared" si="75"/>
        <v>3.3127748952424003</v>
      </c>
      <c r="L406" s="13">
        <f t="shared" si="83"/>
        <v>1026.1956866990326</v>
      </c>
      <c r="M406" s="3">
        <v>0</v>
      </c>
      <c r="N406" s="3">
        <f t="shared" si="80"/>
        <v>201.94077245327171</v>
      </c>
      <c r="O406" s="3">
        <f t="shared" si="76"/>
        <v>257.96259718407049</v>
      </c>
      <c r="P406" s="3">
        <f t="shared" si="77"/>
        <v>232.25842996891976</v>
      </c>
      <c r="Q406" s="3">
        <f t="shared" si="78"/>
        <v>55.721262754386757</v>
      </c>
      <c r="R406" s="3">
        <f t="shared" si="79"/>
        <v>3.3127748952424003</v>
      </c>
      <c r="S406" s="3">
        <f t="shared" si="81"/>
        <v>1026.1958372558911</v>
      </c>
    </row>
    <row r="407" spans="1:19" x14ac:dyDescent="0.3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27823.3172818534</v>
      </c>
      <c r="G407" s="13">
        <f t="shared" ref="G407:K422" si="84">G406*(1-G$5)+G$4*$F406*$L$4/1000</f>
        <v>203.6379453102785</v>
      </c>
      <c r="H407" s="13">
        <f t="shared" si="84"/>
        <v>259.86399869309889</v>
      </c>
      <c r="I407" s="13">
        <f t="shared" si="84"/>
        <v>233.31869653538573</v>
      </c>
      <c r="J407" s="13">
        <f t="shared" si="84"/>
        <v>55.801993477707406</v>
      </c>
      <c r="K407" s="13">
        <f t="shared" si="84"/>
        <v>3.3148640733605501</v>
      </c>
      <c r="L407" s="13">
        <f t="shared" si="83"/>
        <v>1030.937498089831</v>
      </c>
      <c r="M407" s="3">
        <v>0</v>
      </c>
      <c r="N407" s="3">
        <f t="shared" si="80"/>
        <v>203.63800634314234</v>
      </c>
      <c r="O407" s="3">
        <f t="shared" si="76"/>
        <v>259.86406342761649</v>
      </c>
      <c r="P407" s="3">
        <f t="shared" si="77"/>
        <v>233.31872077224767</v>
      </c>
      <c r="Q407" s="3">
        <f t="shared" si="78"/>
        <v>55.801993519466507</v>
      </c>
      <c r="R407" s="3">
        <f t="shared" si="79"/>
        <v>3.3148640733605501</v>
      </c>
      <c r="S407" s="3">
        <f t="shared" si="81"/>
        <v>1030.9376481358336</v>
      </c>
    </row>
    <row r="408" spans="1:19" x14ac:dyDescent="0.3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27837.096898492815</v>
      </c>
      <c r="G408" s="13">
        <f t="shared" si="84"/>
        <v>205.33608204579068</v>
      </c>
      <c r="H408" s="13">
        <f t="shared" si="84"/>
        <v>261.76162311753734</v>
      </c>
      <c r="I408" s="13">
        <f t="shared" si="84"/>
        <v>234.36697817711271</v>
      </c>
      <c r="J408" s="13">
        <f t="shared" si="84"/>
        <v>55.879848591987859</v>
      </c>
      <c r="K408" s="13">
        <f t="shared" si="84"/>
        <v>3.3168257205901428</v>
      </c>
      <c r="L408" s="13">
        <f t="shared" si="83"/>
        <v>1035.6613576530187</v>
      </c>
      <c r="M408" s="3">
        <v>0</v>
      </c>
      <c r="N408" s="3">
        <f t="shared" si="80"/>
        <v>205.33614307865452</v>
      </c>
      <c r="O408" s="3">
        <f t="shared" si="76"/>
        <v>261.76168767396837</v>
      </c>
      <c r="P408" s="3">
        <f t="shared" si="77"/>
        <v>234.36700208865258</v>
      </c>
      <c r="Q408" s="3">
        <f t="shared" si="78"/>
        <v>55.879848631361398</v>
      </c>
      <c r="R408" s="3">
        <f t="shared" si="79"/>
        <v>3.3168257205901428</v>
      </c>
      <c r="S408" s="3">
        <f t="shared" si="81"/>
        <v>1035.661507193227</v>
      </c>
    </row>
    <row r="409" spans="1:19" x14ac:dyDescent="0.3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27849.884655955026</v>
      </c>
      <c r="G409" s="13">
        <f t="shared" si="84"/>
        <v>207.03505979076911</v>
      </c>
      <c r="H409" s="13">
        <f t="shared" si="84"/>
        <v>263.65532098116358</v>
      </c>
      <c r="I409" s="13">
        <f t="shared" si="84"/>
        <v>235.40325931415634</v>
      </c>
      <c r="J409" s="13">
        <f t="shared" si="84"/>
        <v>55.954873414251296</v>
      </c>
      <c r="K409" s="13">
        <f t="shared" si="84"/>
        <v>3.3186624501370892</v>
      </c>
      <c r="L409" s="13">
        <f t="shared" si="83"/>
        <v>1040.3671759504775</v>
      </c>
      <c r="M409" s="3">
        <v>0</v>
      </c>
      <c r="N409" s="3">
        <f t="shared" si="80"/>
        <v>207.03512082363295</v>
      </c>
      <c r="O409" s="3">
        <f t="shared" si="76"/>
        <v>263.65538535999792</v>
      </c>
      <c r="P409" s="3">
        <f t="shared" si="77"/>
        <v>235.40328290474082</v>
      </c>
      <c r="Q409" s="3">
        <f t="shared" si="78"/>
        <v>55.954873451375548</v>
      </c>
      <c r="R409" s="3">
        <f t="shared" si="79"/>
        <v>3.3186624501370892</v>
      </c>
      <c r="S409" s="3">
        <f t="shared" si="81"/>
        <v>1040.3673249898843</v>
      </c>
    </row>
    <row r="410" spans="1:19" x14ac:dyDescent="0.3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27861.70160861468</v>
      </c>
      <c r="G410" s="13">
        <f t="shared" si="84"/>
        <v>208.73481800920769</v>
      </c>
      <c r="H410" s="13">
        <f t="shared" si="84"/>
        <v>265.54500995374661</v>
      </c>
      <c r="I410" s="13">
        <f t="shared" si="84"/>
        <v>236.42755201297425</v>
      </c>
      <c r="J410" s="13">
        <f t="shared" si="84"/>
        <v>56.02711321478624</v>
      </c>
      <c r="K410" s="13">
        <f t="shared" si="84"/>
        <v>3.320376847121016</v>
      </c>
      <c r="L410" s="13">
        <f t="shared" si="83"/>
        <v>1045.0548700378358</v>
      </c>
      <c r="M410" s="3">
        <v>0</v>
      </c>
      <c r="N410" s="3">
        <f t="shared" si="80"/>
        <v>208.73487904207153</v>
      </c>
      <c r="O410" s="3">
        <f t="shared" si="76"/>
        <v>265.54507415547289</v>
      </c>
      <c r="P410" s="3">
        <f t="shared" si="77"/>
        <v>236.42757528691135</v>
      </c>
      <c r="Q410" s="3">
        <f t="shared" si="78"/>
        <v>56.0271132497897</v>
      </c>
      <c r="R410" s="3">
        <f t="shared" si="79"/>
        <v>3.320376847121016</v>
      </c>
      <c r="S410" s="3">
        <f t="shared" si="81"/>
        <v>1045.0550185813663</v>
      </c>
    </row>
    <row r="411" spans="1:19" x14ac:dyDescent="0.3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27872.568558288145</v>
      </c>
      <c r="G411" s="13">
        <f t="shared" si="84"/>
        <v>210.43529745010906</v>
      </c>
      <c r="H411" s="13">
        <f t="shared" si="84"/>
        <v>267.43060990848511</v>
      </c>
      <c r="I411" s="13">
        <f t="shared" si="84"/>
        <v>237.43987134115909</v>
      </c>
      <c r="J411" s="13">
        <f t="shared" si="84"/>
        <v>56.096613148902684</v>
      </c>
      <c r="K411" s="13">
        <f t="shared" si="84"/>
        <v>3.3219714679645294</v>
      </c>
      <c r="L411" s="13">
        <f t="shared" si="83"/>
        <v>1049.7243633166204</v>
      </c>
      <c r="M411" s="3">
        <v>0</v>
      </c>
      <c r="N411" s="3">
        <f t="shared" si="80"/>
        <v>210.4353584829729</v>
      </c>
      <c r="O411" s="3">
        <f t="shared" si="76"/>
        <v>267.43067393359053</v>
      </c>
      <c r="P411" s="3">
        <f t="shared" si="77"/>
        <v>237.43989430269909</v>
      </c>
      <c r="Q411" s="3">
        <f t="shared" si="78"/>
        <v>56.096613181906505</v>
      </c>
      <c r="R411" s="3">
        <f t="shared" si="79"/>
        <v>3.3219714679645294</v>
      </c>
      <c r="S411" s="3">
        <f t="shared" si="81"/>
        <v>1049.7245113691336</v>
      </c>
    </row>
    <row r="412" spans="1:19" x14ac:dyDescent="0.3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27882.506050422591</v>
      </c>
      <c r="G412" s="13">
        <f t="shared" si="84"/>
        <v>212.13644013207031</v>
      </c>
      <c r="H412" s="13">
        <f t="shared" si="84"/>
        <v>269.31204289223109</v>
      </c>
      <c r="I412" s="13">
        <f t="shared" si="84"/>
        <v>238.44023528921258</v>
      </c>
      <c r="J412" s="13">
        <f t="shared" si="84"/>
        <v>56.163418233857456</v>
      </c>
      <c r="K412" s="13">
        <f t="shared" si="84"/>
        <v>3.3234488398274165</v>
      </c>
      <c r="L412" s="13">
        <f t="shared" si="83"/>
        <v>1054.3755853871987</v>
      </c>
      <c r="M412" s="3">
        <v>0</v>
      </c>
      <c r="N412" s="3">
        <f t="shared" si="80"/>
        <v>212.13650116493415</v>
      </c>
      <c r="O412" s="3">
        <f t="shared" si="76"/>
        <v>269.31210674120155</v>
      </c>
      <c r="P412" s="3">
        <f t="shared" si="77"/>
        <v>238.44025794254864</v>
      </c>
      <c r="Q412" s="3">
        <f t="shared" si="78"/>
        <v>56.163418264975874</v>
      </c>
      <c r="R412" s="3">
        <f t="shared" si="79"/>
        <v>3.3234488398274165</v>
      </c>
      <c r="S412" s="3">
        <f t="shared" si="81"/>
        <v>1054.3757329534876</v>
      </c>
    </row>
    <row r="413" spans="1:19" x14ac:dyDescent="0.3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27891.534370625737</v>
      </c>
      <c r="G413" s="13">
        <f t="shared" si="84"/>
        <v>213.838189327636</v>
      </c>
      <c r="H413" s="13">
        <f t="shared" si="84"/>
        <v>271.18923309543794</v>
      </c>
      <c r="I413" s="13">
        <f t="shared" si="84"/>
        <v>239.42866469279679</v>
      </c>
      <c r="J413" s="13">
        <f t="shared" si="84"/>
        <v>56.2275733266505</v>
      </c>
      <c r="K413" s="13">
        <f t="shared" si="84"/>
        <v>3.324811460084554</v>
      </c>
      <c r="L413" s="13">
        <f t="shared" si="83"/>
        <v>1059.0084719026058</v>
      </c>
      <c r="M413" s="3">
        <v>0</v>
      </c>
      <c r="N413" s="3">
        <f t="shared" si="80"/>
        <v>213.83825036049984</v>
      </c>
      <c r="O413" s="3">
        <f t="shared" si="76"/>
        <v>271.18929676875797</v>
      </c>
      <c r="P413" s="3">
        <f t="shared" si="77"/>
        <v>239.42868704206583</v>
      </c>
      <c r="Q413" s="3">
        <f t="shared" si="78"/>
        <v>56.227573355991225</v>
      </c>
      <c r="R413" s="3">
        <f t="shared" si="79"/>
        <v>3.324811460084554</v>
      </c>
      <c r="S413" s="3">
        <f t="shared" si="81"/>
        <v>1059.0086189873996</v>
      </c>
    </row>
    <row r="414" spans="1:19" x14ac:dyDescent="0.3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27899.67354152551</v>
      </c>
      <c r="G414" s="13">
        <f t="shared" si="84"/>
        <v>215.54048954743945</v>
      </c>
      <c r="H414" s="13">
        <f t="shared" si="84"/>
        <v>273.06210682186537</v>
      </c>
      <c r="I414" s="13">
        <f t="shared" si="84"/>
        <v>240.4051831555077</v>
      </c>
      <c r="J414" s="13">
        <f t="shared" si="84"/>
        <v>56.289123102682254</v>
      </c>
      <c r="K414" s="13">
        <f t="shared" si="84"/>
        <v>3.3260617958463232</v>
      </c>
      <c r="L414" s="13">
        <f t="shared" si="83"/>
        <v>1063.622964423341</v>
      </c>
      <c r="M414" s="3">
        <v>0</v>
      </c>
      <c r="N414" s="3">
        <f t="shared" si="80"/>
        <v>215.54055058030329</v>
      </c>
      <c r="O414" s="3">
        <f t="shared" si="76"/>
        <v>273.0621703200182</v>
      </c>
      <c r="P414" s="3">
        <f t="shared" si="77"/>
        <v>240.40520520479109</v>
      </c>
      <c r="Q414" s="3">
        <f t="shared" si="78"/>
        <v>56.289123130346837</v>
      </c>
      <c r="R414" s="3">
        <f t="shared" si="79"/>
        <v>3.3260617958463232</v>
      </c>
      <c r="S414" s="3">
        <f t="shared" si="81"/>
        <v>1063.6231110313056</v>
      </c>
    </row>
    <row r="415" spans="1:19" x14ac:dyDescent="0.3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27906.943319949769</v>
      </c>
      <c r="G415" s="13">
        <f t="shared" si="84"/>
        <v>217.24328652415227</v>
      </c>
      <c r="H415" s="13">
        <f t="shared" si="84"/>
        <v>274.93059245807257</v>
      </c>
      <c r="I415" s="13">
        <f t="shared" si="84"/>
        <v>241.3698169722137</v>
      </c>
      <c r="J415" s="13">
        <f t="shared" si="84"/>
        <v>56.348112035261671</v>
      </c>
      <c r="K415" s="13">
        <f t="shared" si="84"/>
        <v>3.3272022835202915</v>
      </c>
      <c r="L415" s="13">
        <f t="shared" si="83"/>
        <v>1068.2190102732206</v>
      </c>
      <c r="M415" s="3">
        <v>0</v>
      </c>
      <c r="N415" s="3">
        <f t="shared" si="80"/>
        <v>217.24334755701611</v>
      </c>
      <c r="O415" s="3">
        <f t="shared" si="76"/>
        <v>274.93065578154005</v>
      </c>
      <c r="P415" s="3">
        <f t="shared" si="77"/>
        <v>241.36983872553802</v>
      </c>
      <c r="Q415" s="3">
        <f t="shared" si="78"/>
        <v>56.348112061345866</v>
      </c>
      <c r="R415" s="3">
        <f t="shared" si="79"/>
        <v>3.3272022835202915</v>
      </c>
      <c r="S415" s="3">
        <f t="shared" si="81"/>
        <v>1068.2191564089603</v>
      </c>
    </row>
    <row r="416" spans="1:19" x14ac:dyDescent="0.3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27913.363194415724</v>
      </c>
      <c r="G416" s="13">
        <f t="shared" si="84"/>
        <v>218.94652719626188</v>
      </c>
      <c r="H416" s="13">
        <f t="shared" si="84"/>
        <v>276.7946204427306</v>
      </c>
      <c r="I416" s="13">
        <f t="shared" si="84"/>
        <v>242.32259505299908</v>
      </c>
      <c r="J416" s="13">
        <f t="shared" si="84"/>
        <v>56.40458437595391</v>
      </c>
      <c r="K416" s="13">
        <f t="shared" si="84"/>
        <v>3.3282353284129504</v>
      </c>
      <c r="L416" s="13">
        <f t="shared" si="83"/>
        <v>1072.7965623963585</v>
      </c>
      <c r="M416" s="3">
        <v>0</v>
      </c>
      <c r="N416" s="3">
        <f t="shared" si="80"/>
        <v>218.94658822912572</v>
      </c>
      <c r="O416" s="3">
        <f t="shared" si="76"/>
        <v>276.79468359199331</v>
      </c>
      <c r="P416" s="3">
        <f t="shared" si="77"/>
        <v>242.32261651433689</v>
      </c>
      <c r="Q416" s="3">
        <f t="shared" si="78"/>
        <v>56.404584400547996</v>
      </c>
      <c r="R416" s="3">
        <f t="shared" si="79"/>
        <v>3.3282353284129504</v>
      </c>
      <c r="S416" s="3">
        <f t="shared" si="81"/>
        <v>1072.7967080644166</v>
      </c>
    </row>
    <row r="417" spans="1:19" x14ac:dyDescent="0.3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27918.952382919088</v>
      </c>
      <c r="G417" s="13">
        <f t="shared" si="84"/>
        <v>220.65015969169571</v>
      </c>
      <c r="H417" s="13">
        <f t="shared" si="84"/>
        <v>278.65412323578357</v>
      </c>
      <c r="I417" s="13">
        <f t="shared" si="84"/>
        <v>243.26354884775162</v>
      </c>
      <c r="J417" s="13">
        <f t="shared" si="84"/>
        <v>56.458584135755963</v>
      </c>
      <c r="K417" s="13">
        <f t="shared" si="84"/>
        <v>3.3291633043702946</v>
      </c>
      <c r="L417" s="13">
        <f t="shared" si="83"/>
        <v>1077.355579215357</v>
      </c>
      <c r="M417" s="3">
        <v>0</v>
      </c>
      <c r="N417" s="3">
        <f t="shared" si="80"/>
        <v>220.65022072455955</v>
      </c>
      <c r="O417" s="3">
        <f t="shared" si="76"/>
        <v>278.65418621132079</v>
      </c>
      <c r="P417" s="3">
        <f t="shared" si="77"/>
        <v>243.26357002102213</v>
      </c>
      <c r="Q417" s="3">
        <f t="shared" si="78"/>
        <v>56.458584158945065</v>
      </c>
      <c r="R417" s="3">
        <f t="shared" si="79"/>
        <v>3.3291633043702946</v>
      </c>
      <c r="S417" s="3">
        <f t="shared" si="81"/>
        <v>1077.3557244202179</v>
      </c>
    </row>
    <row r="418" spans="1:19" x14ac:dyDescent="0.3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27923.729831012628</v>
      </c>
      <c r="G418" s="13">
        <f t="shared" si="84"/>
        <v>222.35413331131048</v>
      </c>
      <c r="H418" s="13">
        <f t="shared" si="84"/>
        <v>280.509035287487</v>
      </c>
      <c r="I418" s="13">
        <f t="shared" si="84"/>
        <v>244.19271227142991</v>
      </c>
      <c r="J418" s="13">
        <f t="shared" si="84"/>
        <v>56.510155067088235</v>
      </c>
      <c r="K418" s="13">
        <f t="shared" si="84"/>
        <v>3.3299885534560207</v>
      </c>
      <c r="L418" s="13">
        <f t="shared" si="83"/>
        <v>1081.8960244907717</v>
      </c>
      <c r="M418" s="3">
        <v>0</v>
      </c>
      <c r="N418" s="3">
        <f t="shared" si="80"/>
        <v>222.35419434417432</v>
      </c>
      <c r="O418" s="3">
        <f t="shared" si="76"/>
        <v>280.50909808977661</v>
      </c>
      <c r="P418" s="3">
        <f t="shared" si="77"/>
        <v>244.19273316049976</v>
      </c>
      <c r="Q418" s="3">
        <f t="shared" si="78"/>
        <v>56.510155088952615</v>
      </c>
      <c r="R418" s="3">
        <f t="shared" si="79"/>
        <v>3.3299885534560207</v>
      </c>
      <c r="S418" s="3">
        <f t="shared" si="81"/>
        <v>1081.8961692368594</v>
      </c>
    </row>
    <row r="419" spans="1:19" x14ac:dyDescent="0.3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27927.714210164755</v>
      </c>
      <c r="G419" s="13">
        <f t="shared" si="84"/>
        <v>224.05839851226429</v>
      </c>
      <c r="H419" s="13">
        <f t="shared" si="84"/>
        <v>282.3592930073508</v>
      </c>
      <c r="I419" s="13">
        <f t="shared" si="84"/>
        <v>245.11012163004534</v>
      </c>
      <c r="J419" s="13">
        <f t="shared" si="84"/>
        <v>56.559340646589327</v>
      </c>
      <c r="K419" s="13">
        <f t="shared" si="84"/>
        <v>3.3307133856661384</v>
      </c>
      <c r="L419" s="13">
        <f t="shared" si="83"/>
        <v>1086.4178671819159</v>
      </c>
      <c r="M419" s="3">
        <v>0</v>
      </c>
      <c r="N419" s="3">
        <f t="shared" si="80"/>
        <v>224.05845954512813</v>
      </c>
      <c r="O419" s="3">
        <f t="shared" si="76"/>
        <v>282.35935563686945</v>
      </c>
      <c r="P419" s="3">
        <f t="shared" si="77"/>
        <v>245.11014223872922</v>
      </c>
      <c r="Q419" s="3">
        <f t="shared" si="78"/>
        <v>56.559340667204658</v>
      </c>
      <c r="R419" s="3">
        <f t="shared" si="79"/>
        <v>3.3307133856661384</v>
      </c>
      <c r="S419" s="3">
        <f t="shared" si="81"/>
        <v>1086.4180114735977</v>
      </c>
    </row>
    <row r="420" spans="1:19" x14ac:dyDescent="0.3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27930.923916387666</v>
      </c>
      <c r="G420" s="13">
        <f t="shared" si="84"/>
        <v>225.76290689128842</v>
      </c>
      <c r="H420" s="13">
        <f t="shared" si="84"/>
        <v>284.20483473301374</v>
      </c>
      <c r="I420" s="13">
        <f t="shared" si="84"/>
        <v>246.01581554739087</v>
      </c>
      <c r="J420" s="13">
        <f t="shared" si="84"/>
        <v>56.606184058701068</v>
      </c>
      <c r="K420" s="13">
        <f t="shared" si="84"/>
        <v>3.3313400786788128</v>
      </c>
      <c r="L420" s="13">
        <f t="shared" si="83"/>
        <v>1090.9210813090731</v>
      </c>
      <c r="M420" s="3">
        <v>0</v>
      </c>
      <c r="N420" s="3">
        <f t="shared" si="80"/>
        <v>225.76296792415226</v>
      </c>
      <c r="O420" s="3">
        <f t="shared" si="76"/>
        <v>284.20489719023669</v>
      </c>
      <c r="P420" s="3">
        <f t="shared" si="77"/>
        <v>246.01583587945231</v>
      </c>
      <c r="Q420" s="3">
        <f t="shared" si="78"/>
        <v>56.60618407813871</v>
      </c>
      <c r="R420" s="3">
        <f t="shared" si="79"/>
        <v>3.3313400786788128</v>
      </c>
      <c r="S420" s="3">
        <f t="shared" si="81"/>
        <v>1090.9212251506588</v>
      </c>
    </row>
    <row r="421" spans="1:19" x14ac:dyDescent="0.3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27933.377069125607</v>
      </c>
      <c r="G421" s="13">
        <f t="shared" si="84"/>
        <v>227.46761116787548</v>
      </c>
      <c r="H421" s="13">
        <f t="shared" si="84"/>
        <v>286.04560069907473</v>
      </c>
      <c r="I421" s="13">
        <f t="shared" si="84"/>
        <v>246.90983489254728</v>
      </c>
      <c r="J421" s="13">
        <f t="shared" si="84"/>
        <v>56.650728180030256</v>
      </c>
      <c r="K421" s="13">
        <f t="shared" si="84"/>
        <v>3.3318708776382282</v>
      </c>
      <c r="L421" s="13">
        <f t="shared" si="83"/>
        <v>1095.405645817166</v>
      </c>
      <c r="M421" s="3">
        <v>0</v>
      </c>
      <c r="N421" s="3">
        <f t="shared" si="80"/>
        <v>227.46767220073932</v>
      </c>
      <c r="O421" s="3">
        <f t="shared" si="76"/>
        <v>286.04566298447594</v>
      </c>
      <c r="P421" s="3">
        <f t="shared" si="77"/>
        <v>246.90985495169926</v>
      </c>
      <c r="Q421" s="3">
        <f t="shared" si="78"/>
        <v>56.650728198357491</v>
      </c>
      <c r="R421" s="3">
        <f t="shared" si="79"/>
        <v>3.3318708776382282</v>
      </c>
      <c r="S421" s="3">
        <f t="shared" si="81"/>
        <v>1095.4057892129103</v>
      </c>
    </row>
    <row r="422" spans="1:19" x14ac:dyDescent="0.3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27935.091510393879</v>
      </c>
      <c r="G422" s="13">
        <f t="shared" si="84"/>
        <v>229.17246516739957</v>
      </c>
      <c r="H422" s="13">
        <f t="shared" si="84"/>
        <v>287.88153300590528</v>
      </c>
      <c r="I422" s="13">
        <f t="shared" si="84"/>
        <v>247.79222270819537</v>
      </c>
      <c r="J422" s="13">
        <f t="shared" si="84"/>
        <v>56.693015564473278</v>
      </c>
      <c r="K422" s="13">
        <f t="shared" si="84"/>
        <v>3.332307994971301</v>
      </c>
      <c r="L422" s="13">
        <f t="shared" si="83"/>
        <v>1099.8715444409449</v>
      </c>
      <c r="M422" s="3">
        <v>0</v>
      </c>
      <c r="N422" s="3">
        <f t="shared" si="80"/>
        <v>229.17252620026341</v>
      </c>
      <c r="O422" s="3">
        <f t="shared" si="76"/>
        <v>287.88159511995747</v>
      </c>
      <c r="P422" s="3">
        <f t="shared" si="77"/>
        <v>247.79224249810105</v>
      </c>
      <c r="Q422" s="3">
        <f t="shared" si="78"/>
        <v>56.693015581753535</v>
      </c>
      <c r="R422" s="3">
        <f t="shared" si="79"/>
        <v>3.332307994971301</v>
      </c>
      <c r="S422" s="3">
        <f t="shared" si="81"/>
        <v>1099.8716873950468</v>
      </c>
    </row>
    <row r="423" spans="1:19" x14ac:dyDescent="0.3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27936.084804158661</v>
      </c>
      <c r="G423" s="13">
        <f t="shared" ref="G423:K438" si="85">G422*(1-G$5)+G$4*$F422*$L$4/1000</f>
        <v>230.87742380418416</v>
      </c>
      <c r="H423" s="13">
        <f t="shared" si="85"/>
        <v>289.71257558846713</v>
      </c>
      <c r="I423" s="13">
        <f t="shared" si="85"/>
        <v>248.66302413976115</v>
      </c>
      <c r="J423" s="13">
        <f t="shared" si="85"/>
        <v>56.733088429089435</v>
      </c>
      <c r="K423" s="13">
        <f t="shared" si="85"/>
        <v>3.3326536102360897</v>
      </c>
      <c r="L423" s="13">
        <f t="shared" si="83"/>
        <v>1104.3187655717379</v>
      </c>
      <c r="M423" s="3">
        <v>0</v>
      </c>
      <c r="N423" s="3">
        <f t="shared" si="80"/>
        <v>230.877484837048</v>
      </c>
      <c r="O423" s="3">
        <f t="shared" si="76"/>
        <v>289.71263753164169</v>
      </c>
      <c r="P423" s="3">
        <f t="shared" si="77"/>
        <v>248.66304366403455</v>
      </c>
      <c r="Q423" s="3">
        <f t="shared" si="78"/>
        <v>56.733088445382528</v>
      </c>
      <c r="R423" s="3">
        <f t="shared" si="79"/>
        <v>3.3326536102360897</v>
      </c>
      <c r="S423" s="3">
        <f t="shared" si="81"/>
        <v>1104.3189080883431</v>
      </c>
    </row>
    <row r="424" spans="1:19" x14ac:dyDescent="0.3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27936.374235948471</v>
      </c>
      <c r="G424" s="13">
        <f t="shared" si="85"/>
        <v>232.58244306453187</v>
      </c>
      <c r="H424" s="13">
        <f t="shared" si="85"/>
        <v>291.53867418515733</v>
      </c>
      <c r="I424" s="13">
        <f t="shared" si="85"/>
        <v>249.52228636541886</v>
      </c>
      <c r="J424" s="13">
        <f t="shared" si="85"/>
        <v>56.770988640708552</v>
      </c>
      <c r="K424" s="13">
        <f t="shared" si="85"/>
        <v>3.3329098700007327</v>
      </c>
      <c r="L424" s="13">
        <f t="shared" si="83"/>
        <v>1108.7473021258174</v>
      </c>
      <c r="M424" s="3">
        <v>0</v>
      </c>
      <c r="N424" s="3">
        <f t="shared" si="80"/>
        <v>232.58250409739571</v>
      </c>
      <c r="O424" s="3">
        <f t="shared" si="76"/>
        <v>291.53873595792436</v>
      </c>
      <c r="P424" s="3">
        <f t="shared" si="77"/>
        <v>249.52230562762543</v>
      </c>
      <c r="Q424" s="3">
        <f t="shared" si="78"/>
        <v>56.77098865607087</v>
      </c>
      <c r="R424" s="3">
        <f t="shared" si="79"/>
        <v>3.3329098700007327</v>
      </c>
      <c r="S424" s="3">
        <f t="shared" si="81"/>
        <v>1108.7474442090172</v>
      </c>
    </row>
    <row r="425" spans="1:19" x14ac:dyDescent="0.3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27935.976812688288</v>
      </c>
      <c r="G425" s="13">
        <f t="shared" si="85"/>
        <v>234.2874799897306</v>
      </c>
      <c r="H425" s="13">
        <f t="shared" si="85"/>
        <v>293.3597763067026</v>
      </c>
      <c r="I425" s="13">
        <f t="shared" si="85"/>
        <v>250.37005852697513</v>
      </c>
      <c r="J425" s="13">
        <f t="shared" si="85"/>
        <v>56.806757703257986</v>
      </c>
      <c r="K425" s="13">
        <f t="shared" si="85"/>
        <v>3.3330788877517787</v>
      </c>
      <c r="L425" s="13">
        <f t="shared" si="83"/>
        <v>1113.157151414418</v>
      </c>
      <c r="M425" s="3">
        <v>0</v>
      </c>
      <c r="N425" s="3">
        <f t="shared" si="80"/>
        <v>234.28754102259444</v>
      </c>
      <c r="O425" s="3">
        <f t="shared" si="76"/>
        <v>293.35983790953088</v>
      </c>
      <c r="P425" s="3">
        <f t="shared" si="77"/>
        <v>250.37007753063247</v>
      </c>
      <c r="Q425" s="3">
        <f t="shared" si="78"/>
        <v>56.806757717742698</v>
      </c>
      <c r="R425" s="3">
        <f t="shared" si="79"/>
        <v>3.3330788877517787</v>
      </c>
      <c r="S425" s="3">
        <f t="shared" si="81"/>
        <v>1113.1572930682523</v>
      </c>
    </row>
    <row r="426" spans="1:19" x14ac:dyDescent="0.3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27934.909262747045</v>
      </c>
      <c r="G426" s="13">
        <f t="shared" si="85"/>
        <v>235.99249265904959</v>
      </c>
      <c r="H426" s="13">
        <f t="shared" si="85"/>
        <v>295.17583120512347</v>
      </c>
      <c r="I426" s="13">
        <f t="shared" si="85"/>
        <v>251.20639166165591</v>
      </c>
      <c r="J426" s="13">
        <f t="shared" si="85"/>
        <v>56.840436745794158</v>
      </c>
      <c r="K426" s="13">
        <f t="shared" si="85"/>
        <v>3.3331627438308011</v>
      </c>
      <c r="L426" s="13">
        <f t="shared" si="83"/>
        <v>1117.5483150154541</v>
      </c>
      <c r="M426" s="3">
        <v>0</v>
      </c>
      <c r="N426" s="3">
        <f t="shared" si="80"/>
        <v>235.99255369191343</v>
      </c>
      <c r="O426" s="3">
        <f t="shared" si="76"/>
        <v>295.17589263848055</v>
      </c>
      <c r="P426" s="3">
        <f t="shared" si="77"/>
        <v>251.20641041023447</v>
      </c>
      <c r="Q426" s="3">
        <f t="shared" si="78"/>
        <v>56.840436759451407</v>
      </c>
      <c r="R426" s="3">
        <f t="shared" si="79"/>
        <v>3.3331627438308011</v>
      </c>
      <c r="S426" s="3">
        <f t="shared" si="81"/>
        <v>1117.5484562439108</v>
      </c>
    </row>
    <row r="427" spans="1:19" x14ac:dyDescent="0.3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27933.188036189611</v>
      </c>
      <c r="G427" s="13">
        <f t="shared" si="85"/>
        <v>237.69744017273837</v>
      </c>
      <c r="H427" s="13">
        <f t="shared" si="85"/>
        <v>296.98678984278865</v>
      </c>
      <c r="I427" s="13">
        <f t="shared" si="85"/>
        <v>252.03133863481639</v>
      </c>
      <c r="J427" s="13">
        <f t="shared" si="85"/>
        <v>56.87206651122338</v>
      </c>
      <c r="K427" s="13">
        <f t="shared" si="85"/>
        <v>3.3331634853981802</v>
      </c>
      <c r="L427" s="13">
        <f t="shared" si="83"/>
        <v>1121.9207986469648</v>
      </c>
      <c r="M427" s="3">
        <v>0</v>
      </c>
      <c r="N427" s="3">
        <f t="shared" si="80"/>
        <v>237.69750120560221</v>
      </c>
      <c r="O427" s="3">
        <f t="shared" si="76"/>
        <v>296.98685110714075</v>
      </c>
      <c r="P427" s="3">
        <f t="shared" si="77"/>
        <v>252.03135713173995</v>
      </c>
      <c r="Q427" s="3">
        <f t="shared" si="78"/>
        <v>56.872066524100433</v>
      </c>
      <c r="R427" s="3">
        <f t="shared" si="79"/>
        <v>3.3331634853981802</v>
      </c>
      <c r="S427" s="3">
        <f t="shared" si="81"/>
        <v>1121.9209394539814</v>
      </c>
    </row>
    <row r="428" spans="1:19" x14ac:dyDescent="0.3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27930.829305224674</v>
      </c>
      <c r="G428" s="13">
        <f t="shared" si="85"/>
        <v>239.40228263504102</v>
      </c>
      <c r="H428" s="13">
        <f t="shared" si="85"/>
        <v>298.79260486157779</v>
      </c>
      <c r="I428" s="13">
        <f t="shared" si="85"/>
        <v>252.84495407359154</v>
      </c>
      <c r="J428" s="13">
        <f t="shared" si="85"/>
        <v>56.901687345696608</v>
      </c>
      <c r="K428" s="13">
        <f t="shared" si="85"/>
        <v>3.3330831264229666</v>
      </c>
      <c r="L428" s="13">
        <f t="shared" si="83"/>
        <v>1126.2746120423299</v>
      </c>
      <c r="M428" s="3">
        <v>0</v>
      </c>
      <c r="N428" s="3">
        <f t="shared" si="80"/>
        <v>239.40234366790486</v>
      </c>
      <c r="O428" s="3">
        <f t="shared" si="76"/>
        <v>298.79266595738983</v>
      </c>
      <c r="P428" s="3">
        <f t="shared" si="77"/>
        <v>252.84497232223799</v>
      </c>
      <c r="Q428" s="3">
        <f t="shared" si="78"/>
        <v>56.901687357838036</v>
      </c>
      <c r="R428" s="3">
        <f t="shared" si="79"/>
        <v>3.3330831264229666</v>
      </c>
      <c r="S428" s="3">
        <f t="shared" si="81"/>
        <v>1126.2747524317936</v>
      </c>
    </row>
    <row r="429" spans="1:19" x14ac:dyDescent="0.3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27927.848964839854</v>
      </c>
      <c r="G429" s="13">
        <f t="shared" si="85"/>
        <v>241.10698113723782</v>
      </c>
      <c r="H429" s="13">
        <f t="shared" si="85"/>
        <v>300.59323055217152</v>
      </c>
      <c r="I429" s="13">
        <f t="shared" si="85"/>
        <v>253.64729430150496</v>
      </c>
      <c r="J429" s="13">
        <f t="shared" si="85"/>
        <v>56.929339188662595</v>
      </c>
      <c r="K429" s="13">
        <f t="shared" si="85"/>
        <v>3.3329236476977622</v>
      </c>
      <c r="L429" s="13">
        <f t="shared" si="83"/>
        <v>1130.6097688272746</v>
      </c>
      <c r="M429" s="3">
        <v>0</v>
      </c>
      <c r="N429" s="3">
        <f t="shared" si="80"/>
        <v>241.10704217010166</v>
      </c>
      <c r="O429" s="3">
        <f t="shared" si="76"/>
        <v>300.59329147990712</v>
      </c>
      <c r="P429" s="3">
        <f t="shared" si="77"/>
        <v>253.64731230520684</v>
      </c>
      <c r="Q429" s="3">
        <f t="shared" si="78"/>
        <v>56.929339200110427</v>
      </c>
      <c r="R429" s="3">
        <f t="shared" si="79"/>
        <v>3.3329236476977622</v>
      </c>
      <c r="S429" s="3">
        <f t="shared" si="81"/>
        <v>1130.6099088030237</v>
      </c>
    </row>
    <row r="430" spans="1:19" x14ac:dyDescent="0.3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27924.262633615883</v>
      </c>
      <c r="G430" s="13">
        <f t="shared" si="85"/>
        <v>242.81149774072571</v>
      </c>
      <c r="H430" s="13">
        <f t="shared" si="85"/>
        <v>302.38862282348509</v>
      </c>
      <c r="I430" s="13">
        <f t="shared" si="85"/>
        <v>254.43841727405049</v>
      </c>
      <c r="J430" s="13">
        <f t="shared" si="85"/>
        <v>56.955061563563838</v>
      </c>
      <c r="K430" s="13">
        <f t="shared" si="85"/>
        <v>3.3326869968775594</v>
      </c>
      <c r="L430" s="13">
        <f t="shared" si="83"/>
        <v>1134.9262863987028</v>
      </c>
      <c r="M430" s="3">
        <v>0</v>
      </c>
      <c r="N430" s="3">
        <f t="shared" si="80"/>
        <v>242.81155877358955</v>
      </c>
      <c r="O430" s="3">
        <f t="shared" si="76"/>
        <v>302.38868358360668</v>
      </c>
      <c r="P430" s="3">
        <f t="shared" si="77"/>
        <v>254.4384350360956</v>
      </c>
      <c r="Q430" s="3">
        <f t="shared" si="78"/>
        <v>56.955061574357693</v>
      </c>
      <c r="R430" s="3">
        <f t="shared" si="79"/>
        <v>3.3326869968775594</v>
      </c>
      <c r="S430" s="3">
        <f t="shared" si="81"/>
        <v>1134.926425964527</v>
      </c>
    </row>
    <row r="431" spans="1:19" x14ac:dyDescent="0.3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27920.085654711125</v>
      </c>
      <c r="G431" s="13">
        <f t="shared" si="85"/>
        <v>244.51579546014827</v>
      </c>
      <c r="H431" s="13">
        <f t="shared" si="85"/>
        <v>304.17873917226314</v>
      </c>
      <c r="I431" s="13">
        <f t="shared" si="85"/>
        <v>255.21838251526117</v>
      </c>
      <c r="J431" s="13">
        <f t="shared" si="85"/>
        <v>56.978893569159553</v>
      </c>
      <c r="K431" s="13">
        <f t="shared" si="85"/>
        <v>3.3323750885415273</v>
      </c>
      <c r="L431" s="13">
        <f t="shared" si="83"/>
        <v>1139.2241858053737</v>
      </c>
      <c r="M431" s="3">
        <v>0</v>
      </c>
      <c r="N431" s="3">
        <f t="shared" si="80"/>
        <v>244.51585649301211</v>
      </c>
      <c r="O431" s="3">
        <f t="shared" si="76"/>
        <v>304.17879976523182</v>
      </c>
      <c r="P431" s="3">
        <f t="shared" si="77"/>
        <v>255.21840003889315</v>
      </c>
      <c r="Q431" s="3">
        <f t="shared" si="78"/>
        <v>56.978893579336791</v>
      </c>
      <c r="R431" s="3">
        <f t="shared" si="79"/>
        <v>3.3323750885415273</v>
      </c>
      <c r="S431" s="3">
        <f t="shared" si="81"/>
        <v>1139.2243249650155</v>
      </c>
    </row>
    <row r="432" spans="1:19" x14ac:dyDescent="0.3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27915.333097009141</v>
      </c>
      <c r="G432" s="13">
        <f t="shared" si="85"/>
        <v>246.21983824658605</v>
      </c>
      <c r="H432" s="13">
        <f t="shared" si="85"/>
        <v>305.96353865285022</v>
      </c>
      <c r="I432" s="13">
        <f t="shared" si="85"/>
        <v>255.98725105527717</v>
      </c>
      <c r="J432" s="13">
        <f t="shared" si="85"/>
        <v>57.000873871459952</v>
      </c>
      <c r="K432" s="13">
        <f t="shared" si="85"/>
        <v>3.3319898042767058</v>
      </c>
      <c r="L432" s="13">
        <f t="shared" si="83"/>
        <v>1143.5034916304503</v>
      </c>
      <c r="M432" s="3">
        <v>0</v>
      </c>
      <c r="N432" s="3">
        <f t="shared" si="80"/>
        <v>246.21989927944989</v>
      </c>
      <c r="O432" s="3">
        <f t="shared" si="76"/>
        <v>305.9635990791258</v>
      </c>
      <c r="P432" s="3">
        <f t="shared" si="77"/>
        <v>255.98726834369617</v>
      </c>
      <c r="Q432" s="3">
        <f t="shared" si="78"/>
        <v>57.000873881055796</v>
      </c>
      <c r="R432" s="3">
        <f t="shared" si="79"/>
        <v>3.3319898042767058</v>
      </c>
      <c r="S432" s="3">
        <f t="shared" si="81"/>
        <v>1143.5036303876045</v>
      </c>
    </row>
    <row r="433" spans="1:19" x14ac:dyDescent="0.3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27910.019756420843</v>
      </c>
      <c r="G433" s="13">
        <f t="shared" si="85"/>
        <v>247.92359097081666</v>
      </c>
      <c r="H433" s="13">
        <f t="shared" si="85"/>
        <v>307.74298184715218</v>
      </c>
      <c r="I433" s="13">
        <f t="shared" si="85"/>
        <v>256.74508536892444</v>
      </c>
      <c r="J433" s="13">
        <f t="shared" si="85"/>
        <v>57.021040696255959</v>
      </c>
      <c r="K433" s="13">
        <f t="shared" si="85"/>
        <v>3.3315329927826456</v>
      </c>
      <c r="L433" s="13">
        <f t="shared" si="83"/>
        <v>1147.7642318759317</v>
      </c>
      <c r="M433" s="3">
        <v>0</v>
      </c>
      <c r="N433" s="3">
        <f t="shared" si="80"/>
        <v>247.9236520036805</v>
      </c>
      <c r="O433" s="3">
        <f t="shared" si="76"/>
        <v>307.74304210719328</v>
      </c>
      <c r="P433" s="3">
        <f t="shared" si="77"/>
        <v>256.7451024252876</v>
      </c>
      <c r="Q433" s="3">
        <f t="shared" si="78"/>
        <v>57.021040705303626</v>
      </c>
      <c r="R433" s="3">
        <f t="shared" si="79"/>
        <v>3.3315329927826456</v>
      </c>
      <c r="S433" s="3">
        <f t="shared" si="81"/>
        <v>1147.7643702342475</v>
      </c>
    </row>
    <row r="434" spans="1:19" x14ac:dyDescent="0.3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27904.160157333859</v>
      </c>
      <c r="G434" s="13">
        <f t="shared" si="85"/>
        <v>249.62701940665454</v>
      </c>
      <c r="H434" s="13">
        <f t="shared" si="85"/>
        <v>309.51703083480265</v>
      </c>
      <c r="I434" s="13">
        <f t="shared" si="85"/>
        <v>257.49194931531309</v>
      </c>
      <c r="J434" s="13">
        <f t="shared" si="85"/>
        <v>57.039431822228494</v>
      </c>
      <c r="K434" s="13">
        <f t="shared" si="85"/>
        <v>3.3310064699960096</v>
      </c>
      <c r="L434" s="13">
        <f t="shared" si="83"/>
        <v>1152.0064378489947</v>
      </c>
      <c r="M434" s="3">
        <v>0</v>
      </c>
      <c r="N434" s="3">
        <f t="shared" si="80"/>
        <v>249.62708043951838</v>
      </c>
      <c r="O434" s="3">
        <f t="shared" si="76"/>
        <v>309.51709092906657</v>
      </c>
      <c r="P434" s="3">
        <f t="shared" si="77"/>
        <v>257.49196614273524</v>
      </c>
      <c r="Q434" s="3">
        <f t="shared" si="78"/>
        <v>57.039431830759298</v>
      </c>
      <c r="R434" s="3">
        <f t="shared" si="79"/>
        <v>3.3310064699960096</v>
      </c>
      <c r="S434" s="3">
        <f t="shared" si="81"/>
        <v>1152.0065758120754</v>
      </c>
    </row>
    <row r="435" spans="1:19" x14ac:dyDescent="0.3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27897.768554201575</v>
      </c>
      <c r="G435" s="13">
        <f t="shared" si="85"/>
        <v>251.33009021437914</v>
      </c>
      <c r="H435" s="13">
        <f t="shared" si="85"/>
        <v>311.28564916354765</v>
      </c>
      <c r="I435" s="13">
        <f t="shared" si="85"/>
        <v>258.22790807846462</v>
      </c>
      <c r="J435" s="13">
        <f t="shared" si="85"/>
        <v>57.056084574621536</v>
      </c>
      <c r="K435" s="13">
        <f t="shared" si="85"/>
        <v>3.3304120192341928</v>
      </c>
      <c r="L435" s="13">
        <f t="shared" si="83"/>
        <v>1156.2301440502472</v>
      </c>
      <c r="M435" s="3">
        <v>0</v>
      </c>
      <c r="N435" s="3">
        <f t="shared" si="80"/>
        <v>251.33015124724298</v>
      </c>
      <c r="O435" s="3">
        <f t="shared" si="76"/>
        <v>311.28570909249044</v>
      </c>
      <c r="P435" s="3">
        <f t="shared" si="77"/>
        <v>258.22792468001876</v>
      </c>
      <c r="Q435" s="3">
        <f t="shared" si="78"/>
        <v>57.056084582665008</v>
      </c>
      <c r="R435" s="3">
        <f t="shared" si="79"/>
        <v>3.3304120192341928</v>
      </c>
      <c r="S435" s="3">
        <f t="shared" si="81"/>
        <v>1156.2302816216516</v>
      </c>
    </row>
    <row r="436" spans="1:19" x14ac:dyDescent="0.3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27890.858933264615</v>
      </c>
      <c r="G436" s="13">
        <f t="shared" si="85"/>
        <v>253.03277092425998</v>
      </c>
      <c r="H436" s="13">
        <f t="shared" si="85"/>
        <v>313.04880181986073</v>
      </c>
      <c r="I436" s="13">
        <f t="shared" si="85"/>
        <v>258.95302810897459</v>
      </c>
      <c r="J436" s="13">
        <f t="shared" si="85"/>
        <v>57.071035819463134</v>
      </c>
      <c r="K436" s="13">
        <f t="shared" si="85"/>
        <v>3.3297513913570351</v>
      </c>
      <c r="L436" s="13">
        <f t="shared" si="83"/>
        <v>1160.4353880639155</v>
      </c>
      <c r="M436" s="3">
        <v>0</v>
      </c>
      <c r="N436" s="3">
        <f t="shared" si="80"/>
        <v>253.03283195712382</v>
      </c>
      <c r="O436" s="3">
        <f t="shared" si="76"/>
        <v>313.0488615839372</v>
      </c>
      <c r="P436" s="3">
        <f t="shared" si="77"/>
        <v>258.95304448769247</v>
      </c>
      <c r="Q436" s="3">
        <f t="shared" si="78"/>
        <v>57.071035827047105</v>
      </c>
      <c r="R436" s="3">
        <f t="shared" si="79"/>
        <v>3.3297513913570351</v>
      </c>
      <c r="S436" s="3">
        <f t="shared" si="81"/>
        <v>1160.4355252471578</v>
      </c>
    </row>
    <row r="437" spans="1:19" x14ac:dyDescent="0.3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27883.445014397617</v>
      </c>
      <c r="G437" s="13">
        <f t="shared" si="85"/>
        <v>254.73502992018692</v>
      </c>
      <c r="H437" s="13">
        <f t="shared" si="85"/>
        <v>314.80645519980072</v>
      </c>
      <c r="I437" s="13">
        <f t="shared" si="85"/>
        <v>259.66737706671699</v>
      </c>
      <c r="J437" s="13">
        <f t="shared" si="85"/>
        <v>57.08432195831859</v>
      </c>
      <c r="K437" s="13">
        <f t="shared" si="85"/>
        <v>3.3290263049457249</v>
      </c>
      <c r="L437" s="13">
        <f t="shared" si="83"/>
        <v>1164.6222104499689</v>
      </c>
      <c r="M437" s="3">
        <v>0</v>
      </c>
      <c r="N437" s="3">
        <f t="shared" si="80"/>
        <v>254.73509095305076</v>
      </c>
      <c r="O437" s="3">
        <f t="shared" si="76"/>
        <v>314.80651479946442</v>
      </c>
      <c r="P437" s="3">
        <f t="shared" si="77"/>
        <v>259.66739322558959</v>
      </c>
      <c r="Q437" s="3">
        <f t="shared" si="78"/>
        <v>57.084321965469314</v>
      </c>
      <c r="R437" s="3">
        <f t="shared" si="79"/>
        <v>3.3290263049457249</v>
      </c>
      <c r="S437" s="3">
        <f t="shared" si="81"/>
        <v>1164.6223472485199</v>
      </c>
    </row>
    <row r="438" spans="1:19" x14ac:dyDescent="0.3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27875.540253074189</v>
      </c>
      <c r="G438" s="13">
        <f t="shared" si="85"/>
        <v>256.43683642341307</v>
      </c>
      <c r="H438" s="13">
        <f t="shared" si="85"/>
        <v>316.55857708012303</v>
      </c>
      <c r="I438" s="13">
        <f t="shared" si="85"/>
        <v>260.37102376459501</v>
      </c>
      <c r="J438" s="13">
        <f t="shared" si="85"/>
        <v>57.095978923560153</v>
      </c>
      <c r="K438" s="13">
        <f t="shared" si="85"/>
        <v>3.3282384464980153</v>
      </c>
      <c r="L438" s="13">
        <f t="shared" si="83"/>
        <v>1168.7906546381894</v>
      </c>
      <c r="M438" s="3">
        <v>0</v>
      </c>
      <c r="N438" s="3">
        <f t="shared" si="80"/>
        <v>256.43689745627688</v>
      </c>
      <c r="O438" s="3">
        <f t="shared" si="76"/>
        <v>316.55863651582627</v>
      </c>
      <c r="P438" s="3">
        <f t="shared" si="77"/>
        <v>260.3710397065733</v>
      </c>
      <c r="Q438" s="3">
        <f t="shared" si="78"/>
        <v>57.09597893030238</v>
      </c>
      <c r="R438" s="3">
        <f t="shared" si="79"/>
        <v>3.3282384464980153</v>
      </c>
      <c r="S438" s="3">
        <f t="shared" si="81"/>
        <v>1168.790791055477</v>
      </c>
    </row>
    <row r="439" spans="1:19" x14ac:dyDescent="0.3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27867.15784244391</v>
      </c>
      <c r="G439" s="13">
        <f t="shared" ref="G439:K454" si="86">G438*(1-G$5)+G$4*$F438*$L$4/1000</f>
        <v>258.13816047641762</v>
      </c>
      <c r="H439" s="13">
        <f t="shared" si="86"/>
        <v>318.30513658965481</v>
      </c>
      <c r="I439" s="13">
        <f t="shared" si="86"/>
        <v>261.06403811334246</v>
      </c>
      <c r="J439" s="13">
        <f t="shared" si="86"/>
        <v>57.106042174137549</v>
      </c>
      <c r="K439" s="13">
        <f t="shared" si="86"/>
        <v>3.3273894706388747</v>
      </c>
      <c r="L439" s="13">
        <f t="shared" si="83"/>
        <v>1172.9407668241913</v>
      </c>
      <c r="M439" s="3">
        <v>0</v>
      </c>
      <c r="N439" s="3">
        <f t="shared" si="80"/>
        <v>258.13822150928144</v>
      </c>
      <c r="O439" s="3">
        <f t="shared" si="76"/>
        <v>318.30519586184869</v>
      </c>
      <c r="P439" s="3">
        <f t="shared" si="77"/>
        <v>261.06405384133768</v>
      </c>
      <c r="Q439" s="3">
        <f t="shared" si="78"/>
        <v>57.106042180494619</v>
      </c>
      <c r="R439" s="3">
        <f t="shared" si="79"/>
        <v>3.3273894706388747</v>
      </c>
      <c r="S439" s="3">
        <f t="shared" si="81"/>
        <v>1172.9409028636014</v>
      </c>
    </row>
    <row r="440" spans="1:19" x14ac:dyDescent="0.3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27858.310715514002</v>
      </c>
      <c r="G440" s="13">
        <f t="shared" si="86"/>
        <v>259.83897292689539</v>
      </c>
      <c r="H440" s="13">
        <f t="shared" si="86"/>
        <v>320.04610418094438</v>
      </c>
      <c r="I440" s="13">
        <f t="shared" si="86"/>
        <v>261.74649106737746</v>
      </c>
      <c r="J440" s="13">
        <f t="shared" si="86"/>
        <v>57.114546691833915</v>
      </c>
      <c r="K440" s="13">
        <f t="shared" si="86"/>
        <v>3.3264810003457725</v>
      </c>
      <c r="L440" s="13">
        <f t="shared" si="83"/>
        <v>1177.072595867397</v>
      </c>
      <c r="M440" s="3">
        <v>0</v>
      </c>
      <c r="N440" s="3">
        <f t="shared" si="80"/>
        <v>259.83903395975921</v>
      </c>
      <c r="O440" s="3">
        <f t="shared" si="76"/>
        <v>320.04616329007871</v>
      </c>
      <c r="P440" s="3">
        <f t="shared" si="77"/>
        <v>261.74650658426185</v>
      </c>
      <c r="Q440" s="3">
        <f t="shared" si="78"/>
        <v>57.114546697827826</v>
      </c>
      <c r="R440" s="3">
        <f t="shared" si="79"/>
        <v>3.3264810003457725</v>
      </c>
      <c r="S440" s="3">
        <f t="shared" si="81"/>
        <v>1177.0727315322733</v>
      </c>
    </row>
    <row r="441" spans="1:19" x14ac:dyDescent="0.3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27849.011547430146</v>
      </c>
      <c r="G441" s="13">
        <f t="shared" si="86"/>
        <v>261.53924541187979</v>
      </c>
      <c r="H441" s="13">
        <f t="shared" si="86"/>
        <v>321.7814516021927</v>
      </c>
      <c r="I441" s="13">
        <f t="shared" si="86"/>
        <v>262.41845457171138</v>
      </c>
      <c r="J441" s="13">
        <f t="shared" si="86"/>
        <v>57.121526977991692</v>
      </c>
      <c r="K441" s="13">
        <f t="shared" si="86"/>
        <v>3.3255146271877409</v>
      </c>
      <c r="L441" s="13">
        <f t="shared" si="83"/>
        <v>1181.1861931909634</v>
      </c>
      <c r="M441" s="3">
        <v>0</v>
      </c>
      <c r="N441" s="3">
        <f t="shared" si="80"/>
        <v>261.5393064447436</v>
      </c>
      <c r="O441" s="3">
        <f t="shared" si="76"/>
        <v>321.78151054871603</v>
      </c>
      <c r="P441" s="3">
        <f t="shared" si="77"/>
        <v>262.41846988031858</v>
      </c>
      <c r="Q441" s="3">
        <f t="shared" si="78"/>
        <v>57.121526983643193</v>
      </c>
      <c r="R441" s="3">
        <f t="shared" si="79"/>
        <v>3.3255146271877409</v>
      </c>
      <c r="S441" s="3">
        <f t="shared" si="81"/>
        <v>1181.186328484609</v>
      </c>
    </row>
    <row r="442" spans="1:19" x14ac:dyDescent="0.3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27839.272757849663</v>
      </c>
      <c r="G442" s="13">
        <f t="shared" si="86"/>
        <v>263.23895034200461</v>
      </c>
      <c r="H442" s="13">
        <f t="shared" si="86"/>
        <v>323.51115186947675</v>
      </c>
      <c r="I442" s="13">
        <f t="shared" si="86"/>
        <v>263.08000150991245</v>
      </c>
      <c r="J442" s="13">
        <f t="shared" si="86"/>
        <v>57.12701705069324</v>
      </c>
      <c r="K442" s="13">
        <f t="shared" si="86"/>
        <v>3.3244919115774576</v>
      </c>
      <c r="L442" s="13">
        <f t="shared" si="83"/>
        <v>1185.2816126836644</v>
      </c>
      <c r="M442" s="3">
        <v>0</v>
      </c>
      <c r="N442" s="3">
        <f t="shared" si="80"/>
        <v>263.23901137486843</v>
      </c>
      <c r="O442" s="3">
        <f t="shared" si="76"/>
        <v>323.51121065383643</v>
      </c>
      <c r="P442" s="3">
        <f t="shared" si="77"/>
        <v>263.08001661303808</v>
      </c>
      <c r="Q442" s="3">
        <f t="shared" si="78"/>
        <v>57.127017056021892</v>
      </c>
      <c r="R442" s="3">
        <f t="shared" si="79"/>
        <v>3.3244919115774576</v>
      </c>
      <c r="S442" s="3">
        <f t="shared" si="81"/>
        <v>1185.2817476093423</v>
      </c>
    </row>
    <row r="443" spans="1:19" x14ac:dyDescent="0.3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27829.106513401355</v>
      </c>
      <c r="G443" s="13">
        <f t="shared" si="86"/>
        <v>264.93806088591094</v>
      </c>
      <c r="H443" s="13">
        <f t="shared" si="86"/>
        <v>325.23517923927221</v>
      </c>
      <c r="I443" s="13">
        <f t="shared" si="86"/>
        <v>263.7312056531249</v>
      </c>
      <c r="J443" s="13">
        <f t="shared" si="86"/>
        <v>57.131050442381103</v>
      </c>
      <c r="K443" s="13">
        <f t="shared" si="86"/>
        <v>3.3234143830355567</v>
      </c>
      <c r="L443" s="13">
        <f t="shared" si="83"/>
        <v>1189.3589106037248</v>
      </c>
      <c r="M443" s="3">
        <v>0</v>
      </c>
      <c r="N443" s="3">
        <f t="shared" si="80"/>
        <v>264.93812191877475</v>
      </c>
      <c r="O443" s="3">
        <f t="shared" si="76"/>
        <v>325.23523786191436</v>
      </c>
      <c r="P443" s="3">
        <f t="shared" si="77"/>
        <v>263.73122055352707</v>
      </c>
      <c r="Q443" s="3">
        <f t="shared" si="78"/>
        <v>57.131050447405343</v>
      </c>
      <c r="R443" s="3">
        <f t="shared" si="79"/>
        <v>3.3234143830355567</v>
      </c>
      <c r="S443" s="3">
        <f t="shared" si="81"/>
        <v>1189.3590451646571</v>
      </c>
    </row>
    <row r="444" spans="1:19" x14ac:dyDescent="0.3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27818.524730226294</v>
      </c>
      <c r="G444" s="13">
        <f t="shared" si="86"/>
        <v>266.63655095480397</v>
      </c>
      <c r="H444" s="13">
        <f t="shared" si="86"/>
        <v>326.95350918128247</v>
      </c>
      <c r="I444" s="13">
        <f t="shared" si="86"/>
        <v>264.37214161014145</v>
      </c>
      <c r="J444" s="13">
        <f t="shared" si="86"/>
        <v>57.133660197902849</v>
      </c>
      <c r="K444" s="13">
        <f t="shared" si="86"/>
        <v>3.3222835404664268</v>
      </c>
      <c r="L444" s="13">
        <f t="shared" si="83"/>
        <v>1193.4181454845971</v>
      </c>
      <c r="M444" s="3">
        <v>0</v>
      </c>
      <c r="N444" s="3">
        <f t="shared" si="80"/>
        <v>266.63661198766778</v>
      </c>
      <c r="O444" s="3">
        <f t="shared" si="76"/>
        <v>326.95356764265193</v>
      </c>
      <c r="P444" s="3">
        <f t="shared" si="77"/>
        <v>264.37215631054124</v>
      </c>
      <c r="Q444" s="3">
        <f t="shared" si="78"/>
        <v>57.133660202640073</v>
      </c>
      <c r="R444" s="3">
        <f t="shared" si="79"/>
        <v>3.3222835404664268</v>
      </c>
      <c r="S444" s="3">
        <f t="shared" si="81"/>
        <v>1193.4182796839673</v>
      </c>
    </row>
    <row r="445" spans="1:19" x14ac:dyDescent="0.3">
      <c r="E445" s="4">
        <f t="shared" si="82"/>
        <v>2189</v>
      </c>
      <c r="F445" s="5">
        <f>F444*SUM(economy!Z235:AB235)/SUM(economy!Z234:AB234)</f>
        <v>27807.539076593686</v>
      </c>
      <c r="G445" s="13">
        <f t="shared" si="86"/>
        <v>268.33439518716517</v>
      </c>
      <c r="H445" s="13">
        <f t="shared" si="86"/>
        <v>328.66611835158079</v>
      </c>
      <c r="I445" s="13">
        <f t="shared" si="86"/>
        <v>265.00288477852814</v>
      </c>
      <c r="J445" s="13">
        <f t="shared" si="86"/>
        <v>57.134878872965928</v>
      </c>
      <c r="K445" s="13">
        <f t="shared" si="86"/>
        <v>3.3211008524447783</v>
      </c>
      <c r="L445" s="13">
        <f t="shared" si="83"/>
        <v>1197.4593780426849</v>
      </c>
      <c r="M445" s="3">
        <v>0</v>
      </c>
      <c r="N445" s="3">
        <f t="shared" si="80"/>
        <v>268.33445622002898</v>
      </c>
      <c r="O445" s="3">
        <f t="shared" si="76"/>
        <v>328.66617665212124</v>
      </c>
      <c r="P445" s="3">
        <f t="shared" si="77"/>
        <v>265.0028992816101</v>
      </c>
      <c r="Q445" s="3">
        <f t="shared" si="78"/>
        <v>57.134878877432534</v>
      </c>
      <c r="R445" s="3">
        <f t="shared" si="79"/>
        <v>3.3211008524447783</v>
      </c>
      <c r="S445" s="3">
        <f t="shared" si="81"/>
        <v>1197.4595118836378</v>
      </c>
    </row>
    <row r="446" spans="1:19" x14ac:dyDescent="0.3">
      <c r="E446" s="4">
        <f t="shared" si="82"/>
        <v>2190</v>
      </c>
      <c r="F446" s="5">
        <f>F445*SUM(economy!Z236:AB236)/SUM(economy!Z235:AB235)</f>
        <v>27796.160975586536</v>
      </c>
      <c r="G446" s="13">
        <f t="shared" si="86"/>
        <v>270.03156893362393</v>
      </c>
      <c r="H446" s="13">
        <f t="shared" si="86"/>
        <v>330.37298456607249</v>
      </c>
      <c r="I446" s="13">
        <f t="shared" si="86"/>
        <v>265.62351129679763</v>
      </c>
      <c r="J446" s="13">
        <f t="shared" si="86"/>
        <v>57.134738532987726</v>
      </c>
      <c r="K446" s="13">
        <f t="shared" si="86"/>
        <v>3.3198677575122666</v>
      </c>
      <c r="L446" s="13">
        <f t="shared" si="83"/>
        <v>1201.4826710869943</v>
      </c>
      <c r="M446" s="3">
        <v>0</v>
      </c>
      <c r="N446" s="3">
        <f t="shared" si="80"/>
        <v>270.03162996648774</v>
      </c>
      <c r="O446" s="3">
        <f t="shared" si="76"/>
        <v>330.37304270622644</v>
      </c>
      <c r="P446" s="3">
        <f t="shared" si="77"/>
        <v>265.62352560521032</v>
      </c>
      <c r="Q446" s="3">
        <f t="shared" si="78"/>
        <v>57.134738537199169</v>
      </c>
      <c r="R446" s="3">
        <f t="shared" si="79"/>
        <v>3.3198677575122666</v>
      </c>
      <c r="S446" s="3">
        <f t="shared" si="81"/>
        <v>1201.4828045726358</v>
      </c>
    </row>
    <row r="447" spans="1:19" x14ac:dyDescent="0.3">
      <c r="E447" s="4">
        <f t="shared" si="82"/>
        <v>2191</v>
      </c>
      <c r="F447" s="5">
        <f>F446*SUM(economy!Z237:AB237)/SUM(economy!Z236:AB236)</f>
        <v>27784.40160785196</v>
      </c>
      <c r="G447" s="13">
        <f t="shared" si="86"/>
        <v>271.72804824199306</v>
      </c>
      <c r="H447" s="13">
        <f t="shared" si="86"/>
        <v>332.07408677428202</v>
      </c>
      <c r="I447" s="13">
        <f t="shared" si="86"/>
        <v>266.23409799762885</v>
      </c>
      <c r="J447" s="13">
        <f t="shared" si="86"/>
        <v>57.133270752326581</v>
      </c>
      <c r="K447" s="13">
        <f t="shared" si="86"/>
        <v>3.3185856644834861</v>
      </c>
      <c r="L447" s="13">
        <f t="shared" si="83"/>
        <v>1205.4880894307139</v>
      </c>
      <c r="M447" s="3">
        <v>0</v>
      </c>
      <c r="N447" s="3">
        <f t="shared" si="80"/>
        <v>271.72810927485688</v>
      </c>
      <c r="O447" s="3">
        <f t="shared" si="76"/>
        <v>332.0741447544907</v>
      </c>
      <c r="P447" s="3">
        <f t="shared" si="77"/>
        <v>266.23411211398519</v>
      </c>
      <c r="Q447" s="3">
        <f t="shared" si="78"/>
        <v>57.133270756297435</v>
      </c>
      <c r="R447" s="3">
        <f t="shared" si="79"/>
        <v>3.3185856644834861</v>
      </c>
      <c r="S447" s="3">
        <f t="shared" si="81"/>
        <v>1205.4882225641136</v>
      </c>
    </row>
    <row r="448" spans="1:19" x14ac:dyDescent="0.3">
      <c r="E448" s="4">
        <f t="shared" si="82"/>
        <v>2192</v>
      </c>
      <c r="F448" s="5">
        <f>F447*SUM(economy!Z238:AB238)/SUM(economy!Z237:AB237)</f>
        <v>27772.271914410827</v>
      </c>
      <c r="G448" s="13">
        <f t="shared" si="86"/>
        <v>273.42380984247228</v>
      </c>
      <c r="H448" s="13">
        <f t="shared" si="86"/>
        <v>333.76940503347032</v>
      </c>
      <c r="I448" s="13">
        <f t="shared" si="86"/>
        <v>266.83472236212646</v>
      </c>
      <c r="J448" s="13">
        <f t="shared" si="86"/>
        <v>57.130506613879533</v>
      </c>
      <c r="K448" s="13">
        <f t="shared" si="86"/>
        <v>3.3172559527606937</v>
      </c>
      <c r="L448" s="13">
        <f t="shared" si="83"/>
        <v>1209.4756998047094</v>
      </c>
      <c r="M448" s="3">
        <v>0</v>
      </c>
      <c r="N448" s="3">
        <f t="shared" si="80"/>
        <v>273.42387087533609</v>
      </c>
      <c r="O448" s="3">
        <f t="shared" si="76"/>
        <v>333.7694628541737</v>
      </c>
      <c r="P448" s="3">
        <f t="shared" si="77"/>
        <v>266.83473628900435</v>
      </c>
      <c r="Q448" s="3">
        <f t="shared" si="78"/>
        <v>57.130506617623539</v>
      </c>
      <c r="R448" s="3">
        <f t="shared" si="79"/>
        <v>3.3172559527606937</v>
      </c>
      <c r="S448" s="3">
        <f t="shared" si="81"/>
        <v>1209.4758325888984</v>
      </c>
    </row>
    <row r="449" spans="5:19" x14ac:dyDescent="0.3">
      <c r="E449" s="4">
        <f t="shared" si="82"/>
        <v>2193</v>
      </c>
      <c r="F449" s="5">
        <f>F448*SUM(economy!Z239:AB239)/SUM(economy!Z238:AB238)</f>
        <v>27759.782599521848</v>
      </c>
      <c r="G449" s="13">
        <f t="shared" si="86"/>
        <v>275.11883113302315</v>
      </c>
      <c r="H449" s="13">
        <f t="shared" si="86"/>
        <v>335.45892048308724</v>
      </c>
      <c r="I449" s="13">
        <f t="shared" si="86"/>
        <v>267.42546247511768</v>
      </c>
      <c r="J449" s="13">
        <f t="shared" si="86"/>
        <v>57.126476709032815</v>
      </c>
      <c r="K449" s="13">
        <f t="shared" si="86"/>
        <v>3.3158799726566008</v>
      </c>
      <c r="L449" s="13">
        <f t="shared" si="83"/>
        <v>1213.4455707729176</v>
      </c>
      <c r="M449" s="3">
        <v>0</v>
      </c>
      <c r="N449" s="3">
        <f t="shared" si="80"/>
        <v>275.11889216588696</v>
      </c>
      <c r="O449" s="3">
        <f t="shared" si="76"/>
        <v>335.45897814472409</v>
      </c>
      <c r="P449" s="3">
        <f t="shared" si="77"/>
        <v>267.42547621506048</v>
      </c>
      <c r="Q449" s="3">
        <f t="shared" si="78"/>
        <v>57.126476712562933</v>
      </c>
      <c r="R449" s="3">
        <f t="shared" si="79"/>
        <v>3.3158799726566008</v>
      </c>
      <c r="S449" s="3">
        <f t="shared" si="81"/>
        <v>1213.4457032108912</v>
      </c>
    </row>
    <row r="450" spans="5:19" x14ac:dyDescent="0.3">
      <c r="E450" s="4">
        <f t="shared" si="82"/>
        <v>2194</v>
      </c>
      <c r="F450" s="5">
        <f>F449*SUM(economy!Z240:AB240)/SUM(economy!Z239:AB239)</f>
        <v>27746.944133595873</v>
      </c>
      <c r="G450" s="13">
        <f t="shared" si="86"/>
        <v>276.81309016491883</v>
      </c>
      <c r="H450" s="13">
        <f t="shared" si="86"/>
        <v>337.14261531956328</v>
      </c>
      <c r="I450" s="13">
        <f t="shared" si="86"/>
        <v>268.00639698147859</v>
      </c>
      <c r="J450" s="13">
        <f t="shared" si="86"/>
        <v>57.121211137951327</v>
      </c>
      <c r="K450" s="13">
        <f t="shared" si="86"/>
        <v>3.3144590457246244</v>
      </c>
      <c r="L450" s="13">
        <f t="shared" si="83"/>
        <v>1217.3977726496369</v>
      </c>
      <c r="M450" s="3">
        <v>0</v>
      </c>
      <c r="N450" s="3">
        <f t="shared" si="80"/>
        <v>276.81315119778264</v>
      </c>
      <c r="O450" s="3">
        <f t="shared" si="76"/>
        <v>337.14267282257123</v>
      </c>
      <c r="P450" s="3">
        <f t="shared" si="77"/>
        <v>268.00641053699542</v>
      </c>
      <c r="Q450" s="3">
        <f t="shared" si="78"/>
        <v>57.121211141279787</v>
      </c>
      <c r="R450" s="3">
        <f t="shared" si="79"/>
        <v>3.3144590457246244</v>
      </c>
      <c r="S450" s="3">
        <f t="shared" si="81"/>
        <v>1217.3979047443538</v>
      </c>
    </row>
    <row r="451" spans="5:19" x14ac:dyDescent="0.3">
      <c r="E451" s="4">
        <f t="shared" si="82"/>
        <v>2195</v>
      </c>
      <c r="F451" s="5">
        <f>F450*SUM(economy!Z241:AB241)/SUM(economy!Z240:AB240)</f>
        <v>27733.76675615487</v>
      </c>
      <c r="G451" s="13">
        <f t="shared" si="86"/>
        <v>278.50656562847161</v>
      </c>
      <c r="H451" s="13">
        <f t="shared" si="86"/>
        <v>338.82047277144426</v>
      </c>
      <c r="I451" s="13">
        <f t="shared" si="86"/>
        <v>268.57760504348477</v>
      </c>
      <c r="J451" s="13">
        <f t="shared" si="86"/>
        <v>57.114739510193651</v>
      </c>
      <c r="K451" s="13">
        <f t="shared" si="86"/>
        <v>3.3129944650960157</v>
      </c>
      <c r="L451" s="13">
        <f t="shared" si="83"/>
        <v>1221.3323774186902</v>
      </c>
      <c r="M451" s="3">
        <v>0</v>
      </c>
      <c r="N451" s="3">
        <f t="shared" si="80"/>
        <v>278.50662666133542</v>
      </c>
      <c r="O451" s="3">
        <f t="shared" si="76"/>
        <v>338.82053011625976</v>
      </c>
      <c r="P451" s="3">
        <f t="shared" si="77"/>
        <v>268.5776184170511</v>
      </c>
      <c r="Q451" s="3">
        <f t="shared" si="78"/>
        <v>57.114739513331969</v>
      </c>
      <c r="R451" s="3">
        <f t="shared" si="79"/>
        <v>3.3129944650960157</v>
      </c>
      <c r="S451" s="3">
        <f t="shared" si="81"/>
        <v>1221.3325091730744</v>
      </c>
    </row>
    <row r="452" spans="5:19" x14ac:dyDescent="0.3">
      <c r="E452" s="4">
        <f t="shared" si="82"/>
        <v>2196</v>
      </c>
      <c r="F452" s="5">
        <f>F451*SUM(economy!Z242:AB242)/SUM(economy!Z241:AB241)</f>
        <v>27720.260478832293</v>
      </c>
      <c r="G452" s="13">
        <f t="shared" si="86"/>
        <v>280.19923683894115</v>
      </c>
      <c r="H452" s="13">
        <f t="shared" si="86"/>
        <v>340.49247707487234</v>
      </c>
      <c r="I452" s="13">
        <f t="shared" si="86"/>
        <v>269.1391662991789</v>
      </c>
      <c r="J452" s="13">
        <f t="shared" si="86"/>
        <v>57.107090945639193</v>
      </c>
      <c r="K452" s="13">
        <f t="shared" si="86"/>
        <v>3.3114874958232559</v>
      </c>
      <c r="L452" s="13">
        <f t="shared" si="83"/>
        <v>1225.2494586544549</v>
      </c>
      <c r="M452" s="3">
        <v>0</v>
      </c>
      <c r="N452" s="3">
        <f t="shared" si="80"/>
        <v>280.19929787180496</v>
      </c>
      <c r="O452" s="3">
        <f t="shared" si="76"/>
        <v>340.49253426193059</v>
      </c>
      <c r="P452" s="3">
        <f t="shared" si="77"/>
        <v>269.13917949323695</v>
      </c>
      <c r="Q452" s="3">
        <f t="shared" si="78"/>
        <v>57.107090948598234</v>
      </c>
      <c r="R452" s="3">
        <f t="shared" si="79"/>
        <v>3.3114874958232559</v>
      </c>
      <c r="S452" s="3">
        <f t="shared" si="81"/>
        <v>1225.2495900713939</v>
      </c>
    </row>
    <row r="453" spans="5:19" x14ac:dyDescent="0.3">
      <c r="E453" s="4">
        <f t="shared" si="82"/>
        <v>2197</v>
      </c>
      <c r="F453" s="5">
        <f>F452*SUM(economy!Z243:AB243)/SUM(economy!Z242:AB242)</f>
        <v>27706.435088409649</v>
      </c>
      <c r="G453" s="13">
        <f t="shared" si="86"/>
        <v>281.89108372262575</v>
      </c>
      <c r="H453" s="13">
        <f t="shared" si="86"/>
        <v>342.1586134494159</v>
      </c>
      <c r="I453" s="13">
        <f t="shared" si="86"/>
        <v>269.69116082174799</v>
      </c>
      <c r="J453" s="13">
        <f t="shared" si="86"/>
        <v>57.098294075714556</v>
      </c>
      <c r="K453" s="13">
        <f t="shared" si="86"/>
        <v>3.3099393752292006</v>
      </c>
      <c r="L453" s="13">
        <f t="shared" si="83"/>
        <v>1229.1490914447334</v>
      </c>
      <c r="M453" s="3">
        <v>0</v>
      </c>
      <c r="N453" s="3">
        <f t="shared" si="80"/>
        <v>281.89114475548956</v>
      </c>
      <c r="O453" s="3">
        <f t="shared" si="76"/>
        <v>342.15867047915083</v>
      </c>
      <c r="P453" s="3">
        <f t="shared" si="77"/>
        <v>269.69117383870724</v>
      </c>
      <c r="Q453" s="3">
        <f t="shared" si="78"/>
        <v>57.098294078504551</v>
      </c>
      <c r="R453" s="3">
        <f t="shared" si="79"/>
        <v>3.3099393752292006</v>
      </c>
      <c r="S453" s="3">
        <f t="shared" si="81"/>
        <v>1229.1492225270813</v>
      </c>
    </row>
    <row r="454" spans="5:19" x14ac:dyDescent="0.3">
      <c r="E454" s="4">
        <f t="shared" si="82"/>
        <v>2198</v>
      </c>
      <c r="F454" s="5">
        <f>F453*SUM(economy!Z244:AB244)/SUM(economy!Z243:AB243)</f>
        <v>27692.30014988581</v>
      </c>
      <c r="G454" s="13">
        <f t="shared" si="86"/>
        <v>283.58208680313902</v>
      </c>
      <c r="H454" s="13">
        <f t="shared" si="86"/>
        <v>343.81886807425144</v>
      </c>
      <c r="I454" s="13">
        <f t="shared" si="86"/>
        <v>270.23366907990197</v>
      </c>
      <c r="J454" s="13">
        <f t="shared" si="86"/>
        <v>57.08837704490621</v>
      </c>
      <c r="K454" s="13">
        <f t="shared" si="86"/>
        <v>3.308351313261408</v>
      </c>
      <c r="L454" s="13">
        <f t="shared" si="83"/>
        <v>1233.03135231546</v>
      </c>
      <c r="M454" s="3">
        <v>0</v>
      </c>
      <c r="N454" s="3">
        <f t="shared" si="80"/>
        <v>283.58214783600283</v>
      </c>
      <c r="O454" s="3">
        <f t="shared" si="76"/>
        <v>343.81892494709587</v>
      </c>
      <c r="P454" s="3">
        <f t="shared" si="77"/>
        <v>270.23368192213957</v>
      </c>
      <c r="Q454" s="3">
        <f t="shared" si="78"/>
        <v>57.088377047536824</v>
      </c>
      <c r="R454" s="3">
        <f t="shared" si="79"/>
        <v>3.308351313261408</v>
      </c>
      <c r="S454" s="3">
        <f t="shared" si="81"/>
        <v>1233.0314830660363</v>
      </c>
    </row>
    <row r="455" spans="5:19" x14ac:dyDescent="0.3">
      <c r="E455" s="4">
        <f t="shared" si="82"/>
        <v>2199</v>
      </c>
      <c r="F455" s="5">
        <f>F454*SUM(economy!Z245:AB245)/SUM(economy!Z244:AB244)</f>
        <v>27677.865009574874</v>
      </c>
      <c r="G455" s="13">
        <f t="shared" ref="G455:K470" si="87">G454*(1-G$5)+G$4*$F454*$L$4/1000</f>
        <v>285.27222718787385</v>
      </c>
      <c r="H455" s="13">
        <f t="shared" si="87"/>
        <v>345.47322806469879</v>
      </c>
      <c r="I455" s="13">
        <f t="shared" si="87"/>
        <v>270.76677189924533</v>
      </c>
      <c r="J455" s="13">
        <f t="shared" si="87"/>
        <v>57.07736751254707</v>
      </c>
      <c r="K455" s="13">
        <f t="shared" si="87"/>
        <v>3.3067244928511492</v>
      </c>
      <c r="L455" s="13">
        <f t="shared" si="83"/>
        <v>1236.8963191572161</v>
      </c>
      <c r="M455" s="3">
        <v>0</v>
      </c>
      <c r="N455" s="3">
        <f t="shared" si="80"/>
        <v>285.27228822073766</v>
      </c>
      <c r="O455" s="3">
        <f t="shared" ref="O455:O518" si="88">O454*(1-O$5)+O$4*($F454+$M454)*$L$4/1000</f>
        <v>345.47328478108432</v>
      </c>
      <c r="P455" s="3">
        <f t="shared" ref="P455:P518" si="89">P454*(1-P$5)+P$4*($F454+$M454)*$L$4/1000</f>
        <v>270.76678456910651</v>
      </c>
      <c r="Q455" s="3">
        <f t="shared" ref="Q455:Q518" si="90">Q454*(1-Q$5)+Q$4*($F454+$M454)*$L$4/1000</f>
        <v>57.077367515027404</v>
      </c>
      <c r="R455" s="3">
        <f t="shared" ref="R455:R518" si="91">R454*(1-R$5)+R$4*($F454+$M454)*$L$4/1000</f>
        <v>3.3067244928511492</v>
      </c>
      <c r="S455" s="3">
        <f t="shared" si="81"/>
        <v>1236.8964495788071</v>
      </c>
    </row>
    <row r="456" spans="5:19" x14ac:dyDescent="0.3">
      <c r="E456" s="4">
        <f t="shared" si="82"/>
        <v>2200</v>
      </c>
      <c r="F456" s="5">
        <f>F455*SUM(economy!Z246:AB246)/SUM(economy!Z245:AB245)</f>
        <v>27663.138798229036</v>
      </c>
      <c r="G456" s="13">
        <f t="shared" si="87"/>
        <v>286.96148655465544</v>
      </c>
      <c r="H456" s="13">
        <f t="shared" si="87"/>
        <v>347.1216814491122</v>
      </c>
      <c r="I456" s="13">
        <f t="shared" si="87"/>
        <v>271.29055042463273</v>
      </c>
      <c r="J456" s="13">
        <f t="shared" si="87"/>
        <v>57.065292654864521</v>
      </c>
      <c r="K456" s="13">
        <f t="shared" si="87"/>
        <v>3.3050600702765962</v>
      </c>
      <c r="L456" s="13">
        <f t="shared" si="83"/>
        <v>1240.7440711535414</v>
      </c>
      <c r="M456" s="3">
        <v>0</v>
      </c>
      <c r="N456" s="3">
        <f t="shared" ref="N456:N519" si="92">N455*(1-N$5)+N$4*($F455+$M455)*$L$4/1000</f>
        <v>286.96154758751925</v>
      </c>
      <c r="O456" s="3">
        <f t="shared" si="88"/>
        <v>347.12173800946925</v>
      </c>
      <c r="P456" s="3">
        <f t="shared" si="89"/>
        <v>271.29056292443119</v>
      </c>
      <c r="Q456" s="3">
        <f t="shared" si="90"/>
        <v>57.065292657203166</v>
      </c>
      <c r="R456" s="3">
        <f t="shared" si="91"/>
        <v>3.3050600702765962</v>
      </c>
      <c r="S456" s="3">
        <f t="shared" ref="S456:S519" si="93">SUM(N456:R456,S$5)</f>
        <v>1240.7442012488993</v>
      </c>
    </row>
    <row r="457" spans="5:19" x14ac:dyDescent="0.3">
      <c r="E457" s="4">
        <f t="shared" si="82"/>
        <v>2201</v>
      </c>
      <c r="F457" s="5">
        <f>F456*SUM(economy!Z247:AB247)/SUM(economy!Z246:AB246)</f>
        <v>27648.130434182298</v>
      </c>
      <c r="G457" s="13">
        <f t="shared" si="87"/>
        <v>288.6498471385849</v>
      </c>
      <c r="H457" s="13">
        <f t="shared" si="87"/>
        <v>348.76421714612786</v>
      </c>
      <c r="I457" s="13">
        <f t="shared" si="87"/>
        <v>271.80508608349857</v>
      </c>
      <c r="J457" s="13">
        <f t="shared" si="87"/>
        <v>57.052179167278062</v>
      </c>
      <c r="K457" s="13">
        <f t="shared" si="87"/>
        <v>3.3033591755297249</v>
      </c>
      <c r="L457" s="13">
        <f t="shared" si="83"/>
        <v>1244.574688711019</v>
      </c>
      <c r="M457" s="3">
        <v>0</v>
      </c>
      <c r="N457" s="3">
        <f t="shared" si="92"/>
        <v>288.64990817144871</v>
      </c>
      <c r="O457" s="3">
        <f t="shared" si="88"/>
        <v>348.76427355088566</v>
      </c>
      <c r="P457" s="3">
        <f t="shared" si="89"/>
        <v>271.80509841551702</v>
      </c>
      <c r="Q457" s="3">
        <f t="shared" si="90"/>
        <v>57.052179169483111</v>
      </c>
      <c r="R457" s="3">
        <f t="shared" si="91"/>
        <v>3.3033591755297249</v>
      </c>
      <c r="S457" s="3">
        <f t="shared" si="93"/>
        <v>1244.5748184828644</v>
      </c>
    </row>
    <row r="458" spans="5:19" x14ac:dyDescent="0.3">
      <c r="E458" s="4">
        <f t="shared" ref="E458:E521" si="94">1+E457</f>
        <v>2202</v>
      </c>
      <c r="F458" s="5">
        <f>F457*SUM(economy!Z248:AB248)/SUM(economy!Z247:AB247)</f>
        <v>27632.848626512317</v>
      </c>
      <c r="G458" s="13">
        <f t="shared" si="87"/>
        <v>290.33729171907493</v>
      </c>
      <c r="H458" s="13">
        <f t="shared" si="87"/>
        <v>350.40082494226937</v>
      </c>
      <c r="I458" s="13">
        <f t="shared" si="87"/>
        <v>272.3104605501519</v>
      </c>
      <c r="J458" s="13">
        <f t="shared" si="87"/>
        <v>57.038053266934611</v>
      </c>
      <c r="K458" s="13">
        <f t="shared" si="87"/>
        <v>3.3016229126864394</v>
      </c>
      <c r="L458" s="13">
        <f t="shared" ref="L458:L521" si="95">SUM(G458:K458,L$5)</f>
        <v>1248.3882533911174</v>
      </c>
      <c r="M458" s="3">
        <v>0</v>
      </c>
      <c r="N458" s="3">
        <f t="shared" si="92"/>
        <v>290.33735275193874</v>
      </c>
      <c r="O458" s="3">
        <f t="shared" si="88"/>
        <v>350.400881191856</v>
      </c>
      <c r="P458" s="3">
        <f t="shared" si="89"/>
        <v>272.31047271664238</v>
      </c>
      <c r="Q458" s="3">
        <f t="shared" si="90"/>
        <v>57.038053269013695</v>
      </c>
      <c r="R458" s="3">
        <f t="shared" si="91"/>
        <v>3.3016229126864394</v>
      </c>
      <c r="S458" s="3">
        <f t="shared" si="93"/>
        <v>1248.3883828421372</v>
      </c>
    </row>
    <row r="459" spans="5:19" x14ac:dyDescent="0.3">
      <c r="E459" s="4">
        <f t="shared" si="94"/>
        <v>2203</v>
      </c>
      <c r="F459" s="5">
        <f>F458*SUM(economy!Z249:AB249)/SUM(economy!Z248:AB248)</f>
        <v>27617.30187821668</v>
      </c>
      <c r="G459" s="13">
        <f t="shared" si="87"/>
        <v>292.02380360707804</v>
      </c>
      <c r="H459" s="13">
        <f t="shared" si="87"/>
        <v>352.03149546991176</v>
      </c>
      <c r="I459" s="13">
        <f t="shared" si="87"/>
        <v>272.80675571102478</v>
      </c>
      <c r="J459" s="13">
        <f t="shared" si="87"/>
        <v>57.022940695470112</v>
      </c>
      <c r="K459" s="13">
        <f t="shared" si="87"/>
        <v>3.2998523602795133</v>
      </c>
      <c r="L459" s="13">
        <f t="shared" si="95"/>
        <v>1252.1848478437641</v>
      </c>
      <c r="M459" s="3">
        <v>0</v>
      </c>
      <c r="N459" s="3">
        <f t="shared" si="92"/>
        <v>292.02386463994185</v>
      </c>
      <c r="O459" s="3">
        <f t="shared" si="88"/>
        <v>352.03155156475407</v>
      </c>
      <c r="P459" s="3">
        <f t="shared" si="89"/>
        <v>272.80676771420912</v>
      </c>
      <c r="Q459" s="3">
        <f t="shared" si="90"/>
        <v>57.022940697430421</v>
      </c>
      <c r="R459" s="3">
        <f t="shared" si="91"/>
        <v>3.2998523602795133</v>
      </c>
      <c r="S459" s="3">
        <f t="shared" si="93"/>
        <v>1252.184976976615</v>
      </c>
    </row>
    <row r="460" spans="5:19" x14ac:dyDescent="0.3">
      <c r="E460" s="4">
        <f t="shared" si="94"/>
        <v>2204</v>
      </c>
      <c r="F460" s="5">
        <f>F459*SUM(economy!Z250:AB250)/SUM(economy!Z249:AB249)</f>
        <v>27601.498489400139</v>
      </c>
      <c r="G460" s="13">
        <f t="shared" si="87"/>
        <v>293.7093666325091</v>
      </c>
      <c r="H460" s="13">
        <f t="shared" si="87"/>
        <v>353.65622018560413</v>
      </c>
      <c r="I460" s="13">
        <f t="shared" si="87"/>
        <v>273.29405363086488</v>
      </c>
      <c r="J460" s="13">
        <f t="shared" si="87"/>
        <v>57.006866721986192</v>
      </c>
      <c r="K460" s="13">
        <f t="shared" si="87"/>
        <v>3.2980485716739047</v>
      </c>
      <c r="L460" s="13">
        <f t="shared" si="95"/>
        <v>1255.9645557426381</v>
      </c>
      <c r="M460" s="3">
        <v>0</v>
      </c>
      <c r="N460" s="3">
        <f t="shared" si="92"/>
        <v>293.70942766537291</v>
      </c>
      <c r="O460" s="3">
        <f t="shared" si="88"/>
        <v>353.65627612612781</v>
      </c>
      <c r="P460" s="3">
        <f t="shared" si="89"/>
        <v>273.29406547293507</v>
      </c>
      <c r="Q460" s="3">
        <f t="shared" si="90"/>
        <v>57.00686672383452</v>
      </c>
      <c r="R460" s="3">
        <f t="shared" si="91"/>
        <v>3.2980485716739047</v>
      </c>
      <c r="S460" s="3">
        <f t="shared" si="93"/>
        <v>1255.9646845599441</v>
      </c>
    </row>
    <row r="461" spans="5:19" x14ac:dyDescent="0.3">
      <c r="E461" s="4">
        <f t="shared" si="94"/>
        <v>2205</v>
      </c>
      <c r="F461" s="5">
        <f>F460*SUM(economy!Z251:AB251)/SUM(economy!Z250:AB250)</f>
        <v>27585.446560470362</v>
      </c>
      <c r="G461" s="13">
        <f t="shared" si="87"/>
        <v>295.39396513186216</v>
      </c>
      <c r="H461" s="13">
        <f t="shared" si="87"/>
        <v>355.27499134875131</v>
      </c>
      <c r="I461" s="13">
        <f t="shared" si="87"/>
        <v>273.77243651986032</v>
      </c>
      <c r="J461" s="13">
        <f t="shared" si="87"/>
        <v>56.989856146230856</v>
      </c>
      <c r="K461" s="13">
        <f t="shared" si="87"/>
        <v>3.2962125754440357</v>
      </c>
      <c r="L461" s="13">
        <f t="shared" si="95"/>
        <v>1259.7274617221487</v>
      </c>
      <c r="M461" s="3">
        <v>0</v>
      </c>
      <c r="N461" s="3">
        <f t="shared" si="92"/>
        <v>295.39402616472597</v>
      </c>
      <c r="O461" s="3">
        <f t="shared" si="88"/>
        <v>355.27504713538099</v>
      </c>
      <c r="P461" s="3">
        <f t="shared" si="89"/>
        <v>273.77244820297898</v>
      </c>
      <c r="Q461" s="3">
        <f t="shared" si="90"/>
        <v>56.98985614797359</v>
      </c>
      <c r="R461" s="3">
        <f t="shared" si="91"/>
        <v>3.2962125754440357</v>
      </c>
      <c r="S461" s="3">
        <f t="shared" si="93"/>
        <v>1259.7275902265035</v>
      </c>
    </row>
    <row r="462" spans="5:19" x14ac:dyDescent="0.3">
      <c r="E462" s="4">
        <f t="shared" si="94"/>
        <v>2206</v>
      </c>
      <c r="F462" s="5">
        <f>F461*SUM(economy!Z252:AB252)/SUM(economy!Z251:AB251)</f>
        <v>27569.15399533874</v>
      </c>
      <c r="G462" s="13">
        <f t="shared" si="87"/>
        <v>297.07758393602234</v>
      </c>
      <c r="H462" s="13">
        <f t="shared" si="87"/>
        <v>356.88780200065469</v>
      </c>
      <c r="I462" s="13">
        <f t="shared" si="87"/>
        <v>274.24198670168613</v>
      </c>
      <c r="J462" s="13">
        <f t="shared" si="87"/>
        <v>56.971933301972527</v>
      </c>
      <c r="K462" s="13">
        <f t="shared" si="87"/>
        <v>3.2943453757526591</v>
      </c>
      <c r="L462" s="13">
        <f t="shared" si="95"/>
        <v>1263.4736513160883</v>
      </c>
      <c r="M462" s="3">
        <v>0</v>
      </c>
      <c r="N462" s="3">
        <f t="shared" si="92"/>
        <v>297.07764496888615</v>
      </c>
      <c r="O462" s="3">
        <f t="shared" si="88"/>
        <v>356.88785763381367</v>
      </c>
      <c r="P462" s="3">
        <f t="shared" si="89"/>
        <v>274.24199822798681</v>
      </c>
      <c r="Q462" s="3">
        <f t="shared" si="90"/>
        <v>56.971933303615707</v>
      </c>
      <c r="R462" s="3">
        <f t="shared" si="91"/>
        <v>3.2943453757526591</v>
      </c>
      <c r="S462" s="3">
        <f t="shared" si="93"/>
        <v>1263.473779510055</v>
      </c>
    </row>
    <row r="463" spans="5:19" x14ac:dyDescent="0.3">
      <c r="E463" s="4">
        <f t="shared" si="94"/>
        <v>2207</v>
      </c>
      <c r="F463" s="5">
        <f>F462*SUM(economy!Z253:AB253)/SUM(economy!Z252:AB252)</f>
        <v>27552.628504624034</v>
      </c>
      <c r="G463" s="13">
        <f t="shared" si="87"/>
        <v>298.76020835827308</v>
      </c>
      <c r="H463" s="13">
        <f t="shared" si="87"/>
        <v>358.49464594391026</v>
      </c>
      <c r="I463" s="13">
        <f t="shared" si="87"/>
        <v>274.70278658246042</v>
      </c>
      <c r="J463" s="13">
        <f t="shared" si="87"/>
        <v>56.953122060557085</v>
      </c>
      <c r="K463" s="13">
        <f t="shared" si="87"/>
        <v>3.2924479527309245</v>
      </c>
      <c r="L463" s="13">
        <f t="shared" si="95"/>
        <v>1267.2032108979317</v>
      </c>
      <c r="M463" s="3">
        <v>0</v>
      </c>
      <c r="N463" s="3">
        <f t="shared" si="92"/>
        <v>298.76026939113689</v>
      </c>
      <c r="O463" s="3">
        <f t="shared" si="88"/>
        <v>358.49470142402077</v>
      </c>
      <c r="P463" s="3">
        <f t="shared" si="89"/>
        <v>274.70279795404798</v>
      </c>
      <c r="Q463" s="3">
        <f t="shared" si="90"/>
        <v>56.953122062106395</v>
      </c>
      <c r="R463" s="3">
        <f t="shared" si="91"/>
        <v>3.2924479527309245</v>
      </c>
      <c r="S463" s="3">
        <f t="shared" si="93"/>
        <v>1267.2033387840429</v>
      </c>
    </row>
    <row r="464" spans="5:19" x14ac:dyDescent="0.3">
      <c r="E464" s="4">
        <f t="shared" si="94"/>
        <v>2208</v>
      </c>
      <c r="F464" s="5">
        <f>F463*SUM(economy!Z254:AB254)/SUM(economy!Z253:AB253)</f>
        <v>27535.877608855451</v>
      </c>
      <c r="G464" s="13">
        <f t="shared" si="87"/>
        <v>300.44182418249898</v>
      </c>
      <c r="H464" s="13">
        <f t="shared" si="87"/>
        <v>360.0955177221652</v>
      </c>
      <c r="I464" s="13">
        <f t="shared" si="87"/>
        <v>275.15491862059832</v>
      </c>
      <c r="J464" s="13">
        <f t="shared" si="87"/>
        <v>56.933445834637666</v>
      </c>
      <c r="K464" s="13">
        <f t="shared" si="87"/>
        <v>3.290521262859305</v>
      </c>
      <c r="L464" s="13">
        <f t="shared" si="95"/>
        <v>1270.9162276227594</v>
      </c>
      <c r="M464" s="3">
        <v>0</v>
      </c>
      <c r="N464" s="3">
        <f t="shared" si="92"/>
        <v>300.44188521536279</v>
      </c>
      <c r="O464" s="3">
        <f t="shared" si="88"/>
        <v>360.09557304964829</v>
      </c>
      <c r="P464" s="3">
        <f t="shared" si="89"/>
        <v>275.15492983954942</v>
      </c>
      <c r="Q464" s="3">
        <f t="shared" si="90"/>
        <v>56.933445836098464</v>
      </c>
      <c r="R464" s="3">
        <f t="shared" si="91"/>
        <v>3.290521262859305</v>
      </c>
      <c r="S464" s="3">
        <f t="shared" si="93"/>
        <v>1270.9163552035184</v>
      </c>
    </row>
    <row r="465" spans="5:19" x14ac:dyDescent="0.3">
      <c r="E465" s="4">
        <f t="shared" si="94"/>
        <v>2209</v>
      </c>
      <c r="F465" s="5">
        <f>F464*SUM(economy!Z255:AB255)/SUM(economy!Z254:AB254)</f>
        <v>27518.90864167349</v>
      </c>
      <c r="G465" s="13">
        <f t="shared" si="87"/>
        <v>302.12241765158404</v>
      </c>
      <c r="H465" s="13">
        <f t="shared" si="87"/>
        <v>361.69041260023022</v>
      </c>
      <c r="I465" s="13">
        <f t="shared" si="87"/>
        <v>275.59846529755214</v>
      </c>
      <c r="J465" s="13">
        <f t="shared" si="87"/>
        <v>56.912927582067354</v>
      </c>
      <c r="K465" s="13">
        <f t="shared" si="87"/>
        <v>3.2885662393490209</v>
      </c>
      <c r="L465" s="13">
        <f t="shared" si="95"/>
        <v>1274.6127893707828</v>
      </c>
      <c r="M465" s="3">
        <v>0</v>
      </c>
      <c r="N465" s="3">
        <f t="shared" si="92"/>
        <v>302.12247868444786</v>
      </c>
      <c r="O465" s="3">
        <f t="shared" si="88"/>
        <v>361.69046777550574</v>
      </c>
      <c r="P465" s="3">
        <f t="shared" si="89"/>
        <v>275.59847636591559</v>
      </c>
      <c r="Q465" s="3">
        <f t="shared" si="90"/>
        <v>56.912927583444699</v>
      </c>
      <c r="R465" s="3">
        <f t="shared" si="91"/>
        <v>3.2885662393490209</v>
      </c>
      <c r="S465" s="3">
        <f t="shared" si="93"/>
        <v>1274.6129166486628</v>
      </c>
    </row>
    <row r="466" spans="5:19" x14ac:dyDescent="0.3">
      <c r="E466" s="4">
        <f t="shared" si="94"/>
        <v>2210</v>
      </c>
      <c r="F466" s="5">
        <f>F465*SUM(economy!Z256:AB256)/SUM(economy!Z255:AB255)</f>
        <v>27501.728753025371</v>
      </c>
      <c r="G466" s="13">
        <f t="shared" si="87"/>
        <v>303.80197545600544</v>
      </c>
      <c r="H466" s="13">
        <f t="shared" si="87"/>
        <v>363.27932654454736</v>
      </c>
      <c r="I466" s="13">
        <f t="shared" si="87"/>
        <v>276.03350908942491</v>
      </c>
      <c r="J466" s="13">
        <f t="shared" si="87"/>
        <v>56.891589809945188</v>
      </c>
      <c r="K466" s="13">
        <f t="shared" si="87"/>
        <v>3.2865837925236612</v>
      </c>
      <c r="L466" s="13">
        <f t="shared" si="95"/>
        <v>1278.2929846924467</v>
      </c>
      <c r="M466" s="3">
        <v>0</v>
      </c>
      <c r="N466" s="3">
        <f t="shared" si="92"/>
        <v>303.80203648886925</v>
      </c>
      <c r="O466" s="3">
        <f t="shared" si="88"/>
        <v>363.27938156803407</v>
      </c>
      <c r="P466" s="3">
        <f t="shared" si="89"/>
        <v>276.033520009222</v>
      </c>
      <c r="Q466" s="3">
        <f t="shared" si="90"/>
        <v>56.891589811243847</v>
      </c>
      <c r="R466" s="3">
        <f t="shared" si="91"/>
        <v>3.2865837925236612</v>
      </c>
      <c r="S466" s="3">
        <f t="shared" si="93"/>
        <v>1278.2931116698928</v>
      </c>
    </row>
    <row r="467" spans="5:19" x14ac:dyDescent="0.3">
      <c r="E467" s="4">
        <f t="shared" si="94"/>
        <v>2211</v>
      </c>
      <c r="F467" s="5">
        <f>F466*SUM(economy!Z257:AB257)/SUM(economy!Z256:AB256)</f>
        <v>27484.344912353288</v>
      </c>
      <c r="G467" s="13">
        <f t="shared" si="87"/>
        <v>305.48048472262201</v>
      </c>
      <c r="H467" s="13">
        <f t="shared" si="87"/>
        <v>364.86225620401166</v>
      </c>
      <c r="I467" s="13">
        <f t="shared" si="87"/>
        <v>276.46013243944515</v>
      </c>
      <c r="J467" s="13">
        <f t="shared" si="87"/>
        <v>56.869454578806085</v>
      </c>
      <c r="K467" s="13">
        <f t="shared" si="87"/>
        <v>3.2845748102006649</v>
      </c>
      <c r="L467" s="13">
        <f t="shared" si="95"/>
        <v>1281.9569027550856</v>
      </c>
      <c r="M467" s="3">
        <v>0</v>
      </c>
      <c r="N467" s="3">
        <f t="shared" si="92"/>
        <v>305.48054575548582</v>
      </c>
      <c r="O467" s="3">
        <f t="shared" si="88"/>
        <v>364.86231107612713</v>
      </c>
      <c r="P467" s="3">
        <f t="shared" si="89"/>
        <v>276.46014321267</v>
      </c>
      <c r="Q467" s="3">
        <f t="shared" si="90"/>
        <v>56.869454580030556</v>
      </c>
      <c r="R467" s="3">
        <f t="shared" si="91"/>
        <v>3.2845748102006649</v>
      </c>
      <c r="S467" s="3">
        <f t="shared" si="93"/>
        <v>1281.9570294345142</v>
      </c>
    </row>
    <row r="468" spans="5:19" x14ac:dyDescent="0.3">
      <c r="E468" s="4">
        <f t="shared" si="94"/>
        <v>2212</v>
      </c>
      <c r="F468" s="5">
        <f>F467*SUM(economy!Z258:AB258)/SUM(economy!Z257:AB257)</f>
        <v>27466.763911772941</v>
      </c>
      <c r="G468" s="13">
        <f t="shared" si="87"/>
        <v>307.15793300365766</v>
      </c>
      <c r="H468" s="13">
        <f t="shared" si="87"/>
        <v>366.43919889114494</v>
      </c>
      <c r="I468" s="13">
        <f t="shared" si="87"/>
        <v>276.87841773128986</v>
      </c>
      <c r="J468" s="13">
        <f t="shared" si="87"/>
        <v>56.846543506945608</v>
      </c>
      <c r="K468" s="13">
        <f t="shared" si="87"/>
        <v>3.282540158072389</v>
      </c>
      <c r="L468" s="13">
        <f t="shared" si="95"/>
        <v>1285.6046332911105</v>
      </c>
      <c r="M468" s="3">
        <v>0</v>
      </c>
      <c r="N468" s="3">
        <f t="shared" si="92"/>
        <v>307.15799403652147</v>
      </c>
      <c r="O468" s="3">
        <f t="shared" si="88"/>
        <v>366.43925361230561</v>
      </c>
      <c r="P468" s="3">
        <f t="shared" si="89"/>
        <v>276.87842835990983</v>
      </c>
      <c r="Q468" s="3">
        <f t="shared" si="90"/>
        <v>56.84654350810014</v>
      </c>
      <c r="R468" s="3">
        <f t="shared" si="91"/>
        <v>3.282540158072389</v>
      </c>
      <c r="S468" s="3">
        <f t="shared" si="93"/>
        <v>1285.6047596749095</v>
      </c>
    </row>
    <row r="469" spans="5:19" x14ac:dyDescent="0.3">
      <c r="E469" s="4">
        <f t="shared" si="94"/>
        <v>2213</v>
      </c>
      <c r="F469" s="5">
        <f>F468*SUM(economy!Z259:AB259)/SUM(economy!Z258:AB258)</f>
        <v>27448.992369240714</v>
      </c>
      <c r="G469" s="13">
        <f t="shared" si="87"/>
        <v>308.83430826587852</v>
      </c>
      <c r="H469" s="13">
        <f t="shared" si="87"/>
        <v>368.01015256361961</v>
      </c>
      <c r="I469" s="13">
        <f t="shared" si="87"/>
        <v>277.28844726324337</v>
      </c>
      <c r="J469" s="13">
        <f t="shared" si="87"/>
        <v>56.822877774870747</v>
      </c>
      <c r="K469" s="13">
        <f t="shared" si="87"/>
        <v>3.2804806800864608</v>
      </c>
      <c r="L469" s="13">
        <f t="shared" si="95"/>
        <v>1289.2362665476987</v>
      </c>
      <c r="M469" s="3">
        <v>0</v>
      </c>
      <c r="N469" s="3">
        <f t="shared" si="92"/>
        <v>308.83436929874233</v>
      </c>
      <c r="O469" s="3">
        <f t="shared" si="88"/>
        <v>368.01020713424077</v>
      </c>
      <c r="P469" s="3">
        <f t="shared" si="89"/>
        <v>277.28845774919944</v>
      </c>
      <c r="Q469" s="3">
        <f t="shared" si="90"/>
        <v>56.822877775959313</v>
      </c>
      <c r="R469" s="3">
        <f t="shared" si="91"/>
        <v>3.2804806800864608</v>
      </c>
      <c r="S469" s="3">
        <f t="shared" si="93"/>
        <v>1289.2363926382284</v>
      </c>
    </row>
    <row r="470" spans="5:19" x14ac:dyDescent="0.3">
      <c r="E470" s="4">
        <f t="shared" si="94"/>
        <v>2214</v>
      </c>
      <c r="F470" s="5">
        <f>F469*SUM(economy!Z260:AB260)/SUM(economy!Z259:AB259)</f>
        <v>27431.036731707078</v>
      </c>
      <c r="G470" s="13">
        <f t="shared" si="87"/>
        <v>310.50959887996362</v>
      </c>
      <c r="H470" s="13">
        <f t="shared" si="87"/>
        <v>369.57511580613107</v>
      </c>
      <c r="I470" s="13">
        <f t="shared" si="87"/>
        <v>277.69030322317872</v>
      </c>
      <c r="J470" s="13">
        <f t="shared" si="87"/>
        <v>56.79847812986813</v>
      </c>
      <c r="K470" s="13">
        <f t="shared" si="87"/>
        <v>3.2783971988251697</v>
      </c>
      <c r="L470" s="13">
        <f t="shared" si="95"/>
        <v>1292.8518932379666</v>
      </c>
      <c r="M470" s="3">
        <v>0</v>
      </c>
      <c r="N470" s="3">
        <f t="shared" si="92"/>
        <v>310.50965991282743</v>
      </c>
      <c r="O470" s="3">
        <f t="shared" si="88"/>
        <v>369.57517022662682</v>
      </c>
      <c r="P470" s="3">
        <f t="shared" si="89"/>
        <v>277.69031356838582</v>
      </c>
      <c r="Q470" s="3">
        <f t="shared" si="90"/>
        <v>56.798478130894509</v>
      </c>
      <c r="R470" s="3">
        <f t="shared" si="91"/>
        <v>3.2783971988251697</v>
      </c>
      <c r="S470" s="3">
        <f t="shared" si="93"/>
        <v>1292.8520190375598</v>
      </c>
    </row>
    <row r="471" spans="5:19" x14ac:dyDescent="0.3">
      <c r="E471" s="4">
        <f t="shared" si="94"/>
        <v>2215</v>
      </c>
      <c r="F471" s="5">
        <f>F470*SUM(economy!Z261:AB261)/SUM(economy!Z260:AB260)</f>
        <v>27412.903278254384</v>
      </c>
      <c r="G471" s="13">
        <f t="shared" ref="G471:K486" si="96">G470*(1-G$5)+G$4*$F470*$L$4/1000</f>
        <v>312.18379361006782</v>
      </c>
      <c r="H471" s="13">
        <f t="shared" si="96"/>
        <v>371.13408781261558</v>
      </c>
      <c r="I471" s="13">
        <f t="shared" si="96"/>
        <v>278.08406766434865</v>
      </c>
      <c r="J471" s="13">
        <f t="shared" si="96"/>
        <v>56.773364890681485</v>
      </c>
      <c r="K471" s="13">
        <f t="shared" si="96"/>
        <v>3.2762905158836242</v>
      </c>
      <c r="L471" s="13">
        <f t="shared" si="95"/>
        <v>1296.4516044935972</v>
      </c>
      <c r="M471" s="3">
        <v>0</v>
      </c>
      <c r="N471" s="3">
        <f t="shared" si="92"/>
        <v>312.18385464293164</v>
      </c>
      <c r="O471" s="3">
        <f t="shared" si="88"/>
        <v>371.1341420833989</v>
      </c>
      <c r="P471" s="3">
        <f t="shared" si="89"/>
        <v>278.08407787069598</v>
      </c>
      <c r="Q471" s="3">
        <f t="shared" si="90"/>
        <v>56.77336489164923</v>
      </c>
      <c r="R471" s="3">
        <f t="shared" si="91"/>
        <v>3.2762905158836242</v>
      </c>
      <c r="S471" s="3">
        <f t="shared" si="93"/>
        <v>1296.4517300045593</v>
      </c>
    </row>
    <row r="472" spans="5:19" x14ac:dyDescent="0.3">
      <c r="E472" s="4">
        <f t="shared" si="94"/>
        <v>2216</v>
      </c>
      <c r="F472" s="5">
        <f>F471*SUM(economy!Z262:AB262)/SUM(economy!Z261:AB261)</f>
        <v>27394.598123217886</v>
      </c>
      <c r="G472" s="13">
        <f t="shared" si="96"/>
        <v>313.85688160357631</v>
      </c>
      <c r="H472" s="13">
        <f t="shared" si="96"/>
        <v>372.68706836881211</v>
      </c>
      <c r="I472" s="13">
        <f t="shared" si="96"/>
        <v>278.46982248197287</v>
      </c>
      <c r="J472" s="13">
        <f t="shared" si="96"/>
        <v>56.747557952290066</v>
      </c>
      <c r="K472" s="13">
        <f t="shared" si="96"/>
        <v>3.2741614122464338</v>
      </c>
      <c r="L472" s="13">
        <f t="shared" si="95"/>
        <v>1300.0354918188978</v>
      </c>
      <c r="M472" s="3">
        <v>0</v>
      </c>
      <c r="N472" s="3">
        <f t="shared" si="92"/>
        <v>313.85694263644012</v>
      </c>
      <c r="O472" s="3">
        <f t="shared" si="88"/>
        <v>372.68712249029488</v>
      </c>
      <c r="P472" s="3">
        <f t="shared" si="89"/>
        <v>278.46983255132432</v>
      </c>
      <c r="Q472" s="3">
        <f t="shared" si="90"/>
        <v>56.747557953202524</v>
      </c>
      <c r="R472" s="3">
        <f t="shared" si="91"/>
        <v>3.2741614122464338</v>
      </c>
      <c r="S472" s="3">
        <f t="shared" si="93"/>
        <v>1300.0356170435082</v>
      </c>
    </row>
    <row r="473" spans="5:19" x14ac:dyDescent="0.3">
      <c r="E473" s="4">
        <f t="shared" si="94"/>
        <v>2217</v>
      </c>
      <c r="F473" s="5">
        <f>F472*SUM(economy!Z263:AB263)/SUM(economy!Z262:AB262)</f>
        <v>27376.127219287726</v>
      </c>
      <c r="G473" s="13">
        <f t="shared" si="96"/>
        <v>315.52885238104972</v>
      </c>
      <c r="H473" s="13">
        <f t="shared" si="96"/>
        <v>374.23405783516512</v>
      </c>
      <c r="I473" s="13">
        <f t="shared" si="96"/>
        <v>278.84764939060864</v>
      </c>
      <c r="J473" s="13">
        <f t="shared" si="96"/>
        <v>56.721076790780508</v>
      </c>
      <c r="K473" s="13">
        <f t="shared" si="96"/>
        <v>3.2720106486627021</v>
      </c>
      <c r="L473" s="13">
        <f t="shared" si="95"/>
        <v>1303.6036470462666</v>
      </c>
      <c r="M473" s="3">
        <v>0</v>
      </c>
      <c r="N473" s="3">
        <f t="shared" si="92"/>
        <v>315.52891341391353</v>
      </c>
      <c r="O473" s="3">
        <f t="shared" si="88"/>
        <v>374.2341118077581</v>
      </c>
      <c r="P473" s="3">
        <f t="shared" si="89"/>
        <v>278.84765932480303</v>
      </c>
      <c r="Q473" s="3">
        <f t="shared" si="90"/>
        <v>56.72107679164084</v>
      </c>
      <c r="R473" s="3">
        <f t="shared" si="91"/>
        <v>3.2720106486627021</v>
      </c>
      <c r="S473" s="3">
        <f t="shared" si="93"/>
        <v>1303.6037719867782</v>
      </c>
    </row>
    <row r="474" spans="5:19" x14ac:dyDescent="0.3">
      <c r="E474" s="4">
        <f t="shared" si="94"/>
        <v>2218</v>
      </c>
      <c r="F474" s="5">
        <f>F473*SUM(economy!Z264:AB264)/SUM(economy!Z263:AB263)</f>
        <v>27357.496360590161</v>
      </c>
      <c r="G474" s="13">
        <f t="shared" si="96"/>
        <v>317.19969582635838</v>
      </c>
      <c r="H474" s="13">
        <f t="shared" si="96"/>
        <v>375.77505713006553</v>
      </c>
      <c r="I474" s="13">
        <f t="shared" si="96"/>
        <v>279.21762990229098</v>
      </c>
      <c r="J474" s="13">
        <f t="shared" si="96"/>
        <v>56.693940468304383</v>
      </c>
      <c r="K474" s="13">
        <f t="shared" si="96"/>
        <v>3.2698389660191047</v>
      </c>
      <c r="L474" s="13">
        <f t="shared" si="95"/>
        <v>1307.1561622930383</v>
      </c>
      <c r="M474" s="3">
        <v>0</v>
      </c>
      <c r="N474" s="3">
        <f t="shared" si="92"/>
        <v>317.19975685922219</v>
      </c>
      <c r="O474" s="3">
        <f t="shared" si="88"/>
        <v>375.77511095417833</v>
      </c>
      <c r="P474" s="3">
        <f t="shared" si="89"/>
        <v>279.21763970314254</v>
      </c>
      <c r="Q474" s="3">
        <f t="shared" si="90"/>
        <v>56.693940469115567</v>
      </c>
      <c r="R474" s="3">
        <f t="shared" si="91"/>
        <v>3.2698389660191047</v>
      </c>
      <c r="S474" s="3">
        <f t="shared" si="93"/>
        <v>1307.1562869516779</v>
      </c>
    </row>
    <row r="475" spans="5:19" x14ac:dyDescent="0.3">
      <c r="E475" s="4">
        <f t="shared" si="94"/>
        <v>2219</v>
      </c>
      <c r="F475" s="5">
        <f>F474*SUM(economy!Z265:AB265)/SUM(economy!Z264:AB264)</f>
        <v>27338.711185747485</v>
      </c>
      <c r="G475" s="13">
        <f t="shared" si="96"/>
        <v>318.8694021770047</v>
      </c>
      <c r="H475" s="13">
        <f t="shared" si="96"/>
        <v>377.31006771342709</v>
      </c>
      <c r="I475" s="13">
        <f t="shared" si="96"/>
        <v>279.57984530542922</v>
      </c>
      <c r="J475" s="13">
        <f t="shared" si="96"/>
        <v>56.666167638114253</v>
      </c>
      <c r="K475" s="13">
        <f t="shared" si="96"/>
        <v>3.2676470857108333</v>
      </c>
      <c r="L475" s="13">
        <f t="shared" si="95"/>
        <v>1310.6931299196863</v>
      </c>
      <c r="M475" s="3">
        <v>0</v>
      </c>
      <c r="N475" s="3">
        <f t="shared" si="92"/>
        <v>318.86946320986851</v>
      </c>
      <c r="O475" s="3">
        <f t="shared" si="88"/>
        <v>377.31012138946818</v>
      </c>
      <c r="P475" s="3">
        <f t="shared" si="89"/>
        <v>279.57985497472771</v>
      </c>
      <c r="Q475" s="3">
        <f t="shared" si="90"/>
        <v>56.666167638879095</v>
      </c>
      <c r="R475" s="3">
        <f t="shared" si="91"/>
        <v>3.2676470857108333</v>
      </c>
      <c r="S475" s="3">
        <f t="shared" si="93"/>
        <v>1310.6932542986544</v>
      </c>
    </row>
    <row r="476" spans="5:19" x14ac:dyDescent="0.3">
      <c r="E476" s="4">
        <f t="shared" si="94"/>
        <v>2220</v>
      </c>
      <c r="F476" s="5">
        <f>F475*SUM(economy!Z266:AB266)/SUM(economy!Z265:AB265)</f>
        <v>27319.777180914301</v>
      </c>
      <c r="G476" s="13">
        <f t="shared" si="96"/>
        <v>320.53796201463246</v>
      </c>
      <c r="H476" s="13">
        <f t="shared" si="96"/>
        <v>378.83909157059549</v>
      </c>
      <c r="I476" s="13">
        <f t="shared" si="96"/>
        <v>279.9343766444465</v>
      </c>
      <c r="J476" s="13">
        <f t="shared" si="96"/>
        <v>56.637776549671123</v>
      </c>
      <c r="K476" s="13">
        <f t="shared" si="96"/>
        <v>3.2654357100102409</v>
      </c>
      <c r="L476" s="13">
        <f t="shared" si="95"/>
        <v>1314.2146424893558</v>
      </c>
      <c r="M476" s="3">
        <v>0</v>
      </c>
      <c r="N476" s="3">
        <f t="shared" si="92"/>
        <v>320.53802304749627</v>
      </c>
      <c r="O476" s="3">
        <f t="shared" si="88"/>
        <v>378.83914509897215</v>
      </c>
      <c r="P476" s="3">
        <f t="shared" si="89"/>
        <v>279.93438618395771</v>
      </c>
      <c r="Q476" s="3">
        <f t="shared" si="90"/>
        <v>56.637776550392275</v>
      </c>
      <c r="R476" s="3">
        <f t="shared" si="91"/>
        <v>3.2654357100102409</v>
      </c>
      <c r="S476" s="3">
        <f t="shared" si="93"/>
        <v>1314.2147665908287</v>
      </c>
    </row>
    <row r="477" spans="5:19" x14ac:dyDescent="0.3">
      <c r="E477" s="4">
        <f t="shared" si="94"/>
        <v>2221</v>
      </c>
      <c r="F477" s="5">
        <f>F476*SUM(economy!Z267:AB267)/SUM(economy!Z266:AB266)</f>
        <v>27300.699682789196</v>
      </c>
      <c r="G477" s="13">
        <f t="shared" si="96"/>
        <v>322.20536625572112</v>
      </c>
      <c r="H477" s="13">
        <f t="shared" si="96"/>
        <v>380.36213119658646</v>
      </c>
      <c r="I477" s="13">
        <f t="shared" si="96"/>
        <v>280.28130470014889</v>
      </c>
      <c r="J477" s="13">
        <f t="shared" si="96"/>
        <v>56.608785053816526</v>
      </c>
      <c r="K477" s="13">
        <f t="shared" si="96"/>
        <v>3.263205522432985</v>
      </c>
      <c r="L477" s="13">
        <f t="shared" si="95"/>
        <v>1317.7207927287061</v>
      </c>
      <c r="M477" s="3">
        <v>0</v>
      </c>
      <c r="N477" s="3">
        <f t="shared" si="92"/>
        <v>322.20542728858493</v>
      </c>
      <c r="O477" s="3">
        <f t="shared" si="88"/>
        <v>380.36218457770497</v>
      </c>
      <c r="P477" s="3">
        <f t="shared" si="89"/>
        <v>280.2813141116149</v>
      </c>
      <c r="Q477" s="3">
        <f t="shared" si="90"/>
        <v>56.608785054496479</v>
      </c>
      <c r="R477" s="3">
        <f t="shared" si="91"/>
        <v>3.263205522432985</v>
      </c>
      <c r="S477" s="3">
        <f t="shared" si="93"/>
        <v>1317.7209165548343</v>
      </c>
    </row>
    <row r="478" spans="5:19" x14ac:dyDescent="0.3">
      <c r="E478" s="4">
        <f t="shared" si="94"/>
        <v>2222</v>
      </c>
      <c r="F478" s="5">
        <f>F477*SUM(economy!Z268:AB268)/SUM(economy!Z267:AB267)</f>
        <v>27281.483881600849</v>
      </c>
      <c r="G478" s="13">
        <f t="shared" si="96"/>
        <v>323.87160614246415</v>
      </c>
      <c r="H478" s="13">
        <f t="shared" si="96"/>
        <v>381.87918958065029</v>
      </c>
      <c r="I478" s="13">
        <f t="shared" si="96"/>
        <v>280.62070997081025</v>
      </c>
      <c r="J478" s="13">
        <f t="shared" si="96"/>
        <v>56.579210608002619</v>
      </c>
      <c r="K478" s="13">
        <f t="shared" si="96"/>
        <v>3.2609571881014969</v>
      </c>
      <c r="L478" s="13">
        <f t="shared" si="95"/>
        <v>1321.2116734900287</v>
      </c>
      <c r="M478" s="3">
        <v>0</v>
      </c>
      <c r="N478" s="3">
        <f t="shared" si="92"/>
        <v>323.87166717532796</v>
      </c>
      <c r="O478" s="3">
        <f t="shared" si="88"/>
        <v>381.87924281491576</v>
      </c>
      <c r="P478" s="3">
        <f t="shared" si="89"/>
        <v>280.62071925594978</v>
      </c>
      <c r="Q478" s="3">
        <f t="shared" si="90"/>
        <v>56.579210608643727</v>
      </c>
      <c r="R478" s="3">
        <f t="shared" si="91"/>
        <v>3.2609571881014969</v>
      </c>
      <c r="S478" s="3">
        <f t="shared" si="93"/>
        <v>1321.2117970429385</v>
      </c>
    </row>
    <row r="479" spans="5:19" x14ac:dyDescent="0.3">
      <c r="E479" s="4">
        <f t="shared" si="94"/>
        <v>2223</v>
      </c>
      <c r="F479" s="5">
        <f>F478*SUM(economy!Z269:AB269)/SUM(economy!Z268:AB268)</f>
        <v>27262.134824067096</v>
      </c>
      <c r="G479" s="13">
        <f t="shared" si="96"/>
        <v>325.53667323382945</v>
      </c>
      <c r="H479" s="13">
        <f t="shared" si="96"/>
        <v>383.39027019115929</v>
      </c>
      <c r="I479" s="13">
        <f t="shared" si="96"/>
        <v>280.95267265395961</v>
      </c>
      <c r="J479" s="13">
        <f t="shared" si="96"/>
        <v>56.549070281573961</v>
      </c>
      <c r="K479" s="13">
        <f t="shared" si="96"/>
        <v>3.2586913541056322</v>
      </c>
      <c r="L479" s="13">
        <f t="shared" si="95"/>
        <v>1324.6873777146279</v>
      </c>
      <c r="M479" s="3">
        <v>0</v>
      </c>
      <c r="N479" s="3">
        <f t="shared" si="92"/>
        <v>325.53673426669326</v>
      </c>
      <c r="O479" s="3">
        <f t="shared" si="88"/>
        <v>383.3903232789757</v>
      </c>
      <c r="P479" s="3">
        <f t="shared" si="89"/>
        <v>280.95268181446829</v>
      </c>
      <c r="Q479" s="3">
        <f t="shared" si="90"/>
        <v>56.549070282178448</v>
      </c>
      <c r="R479" s="3">
        <f t="shared" si="91"/>
        <v>3.2586913541056322</v>
      </c>
      <c r="S479" s="3">
        <f t="shared" si="93"/>
        <v>1324.6875009964212</v>
      </c>
    </row>
    <row r="480" spans="5:19" x14ac:dyDescent="0.3">
      <c r="E480" s="4">
        <f t="shared" si="94"/>
        <v>2224</v>
      </c>
      <c r="F480" s="5">
        <f>F479*SUM(economy!Z270:AB270)/SUM(economy!Z269:AB269)</f>
        <v>27242.657416325761</v>
      </c>
      <c r="G480" s="13">
        <f t="shared" si="96"/>
        <v>327.20055939680066</v>
      </c>
      <c r="H480" s="13">
        <f t="shared" si="96"/>
        <v>384.8953769608143</v>
      </c>
      <c r="I480" s="13">
        <f t="shared" si="96"/>
        <v>281.27727262885787</v>
      </c>
      <c r="J480" s="13">
        <f t="shared" si="96"/>
        <v>56.518380761094903</v>
      </c>
      <c r="K480" s="13">
        <f t="shared" si="96"/>
        <v>3.2564086498603371</v>
      </c>
      <c r="L480" s="13">
        <f t="shared" si="95"/>
        <v>1328.147998397428</v>
      </c>
      <c r="M480" s="3">
        <v>0</v>
      </c>
      <c r="N480" s="3">
        <f t="shared" si="92"/>
        <v>327.20062042966447</v>
      </c>
      <c r="O480" s="3">
        <f t="shared" si="88"/>
        <v>384.89542990258457</v>
      </c>
      <c r="P480" s="3">
        <f t="shared" si="89"/>
        <v>281.27728166640856</v>
      </c>
      <c r="Q480" s="3">
        <f t="shared" si="90"/>
        <v>56.518380761664858</v>
      </c>
      <c r="R480" s="3">
        <f t="shared" si="91"/>
        <v>3.2564086498603371</v>
      </c>
      <c r="S480" s="3">
        <f t="shared" si="93"/>
        <v>1328.1481214101827</v>
      </c>
    </row>
    <row r="481" spans="5:19" x14ac:dyDescent="0.3">
      <c r="E481" s="4">
        <f t="shared" si="94"/>
        <v>2225</v>
      </c>
      <c r="F481" s="5">
        <f>F480*SUM(economy!Z271:AB271)/SUM(economy!Z270:AB270)</f>
        <v>27223.056426837029</v>
      </c>
      <c r="G481" s="13">
        <f t="shared" si="96"/>
        <v>328.86325679779708</v>
      </c>
      <c r="H481" s="13">
        <f t="shared" si="96"/>
        <v>386.3945142721675</v>
      </c>
      <c r="I481" s="13">
        <f t="shared" si="96"/>
        <v>281.59458943964955</v>
      </c>
      <c r="J481" s="13">
        <f t="shared" si="96"/>
        <v>56.487158355716602</v>
      </c>
      <c r="K481" s="13">
        <f t="shared" si="96"/>
        <v>3.254109687460184</v>
      </c>
      <c r="L481" s="13">
        <f t="shared" si="95"/>
        <v>1331.593628552791</v>
      </c>
      <c r="M481" s="3">
        <v>0</v>
      </c>
      <c r="N481" s="3">
        <f t="shared" si="92"/>
        <v>328.86331783066089</v>
      </c>
      <c r="O481" s="3">
        <f t="shared" si="88"/>
        <v>386.39456706829338</v>
      </c>
      <c r="P481" s="3">
        <f t="shared" si="89"/>
        <v>281.59459835589263</v>
      </c>
      <c r="Q481" s="3">
        <f t="shared" si="90"/>
        <v>56.487158356253993</v>
      </c>
      <c r="R481" s="3">
        <f t="shared" si="91"/>
        <v>3.254109687460184</v>
      </c>
      <c r="S481" s="3">
        <f t="shared" si="93"/>
        <v>1331.5937512985611</v>
      </c>
    </row>
    <row r="482" spans="5:19" x14ac:dyDescent="0.3">
      <c r="E482" s="4">
        <f t="shared" si="94"/>
        <v>2226</v>
      </c>
      <c r="F482" s="5">
        <f>F481*SUM(economy!Z272:AB272)/SUM(economy!Z271:AB271)</f>
        <v>27203.336489255529</v>
      </c>
      <c r="G482" s="13">
        <f t="shared" si="96"/>
        <v>330.52475789427069</v>
      </c>
      <c r="H482" s="13">
        <f t="shared" si="96"/>
        <v>387.8876869434572</v>
      </c>
      <c r="I482" s="13">
        <f t="shared" si="96"/>
        <v>281.90470227917712</v>
      </c>
      <c r="J482" s="13">
        <f t="shared" si="96"/>
        <v>56.455419002578111</v>
      </c>
      <c r="K482" s="13">
        <f t="shared" si="96"/>
        <v>3.2517950620306673</v>
      </c>
      <c r="L482" s="13">
        <f t="shared" si="95"/>
        <v>1335.0243611815138</v>
      </c>
      <c r="M482" s="3">
        <v>0</v>
      </c>
      <c r="N482" s="3">
        <f t="shared" si="92"/>
        <v>330.5248189271345</v>
      </c>
      <c r="O482" s="3">
        <f t="shared" si="88"/>
        <v>387.88773959433939</v>
      </c>
      <c r="P482" s="3">
        <f t="shared" si="89"/>
        <v>281.90471107574086</v>
      </c>
      <c r="Q482" s="3">
        <f t="shared" si="90"/>
        <v>56.455419003084806</v>
      </c>
      <c r="R482" s="3">
        <f t="shared" si="91"/>
        <v>3.2517950620306673</v>
      </c>
      <c r="S482" s="3">
        <f t="shared" si="93"/>
        <v>1335.0244836623303</v>
      </c>
    </row>
    <row r="483" spans="5:19" x14ac:dyDescent="0.3">
      <c r="E483" s="4">
        <f t="shared" si="94"/>
        <v>2227</v>
      </c>
      <c r="F483" s="5">
        <f>F482*SUM(economy!Z273:AB273)/SUM(economy!Z272:AB272)</f>
        <v>27183.502105271713</v>
      </c>
      <c r="G483" s="13">
        <f t="shared" si="96"/>
        <v>332.18505542647875</v>
      </c>
      <c r="H483" s="13">
        <f t="shared" si="96"/>
        <v>389.37490021475151</v>
      </c>
      <c r="I483" s="13">
        <f t="shared" si="96"/>
        <v>282.20768997344373</v>
      </c>
      <c r="J483" s="13">
        <f t="shared" si="96"/>
        <v>56.423178272236001</v>
      </c>
      <c r="K483" s="13">
        <f t="shared" si="96"/>
        <v>3.2494653520761165</v>
      </c>
      <c r="L483" s="13">
        <f t="shared" si="95"/>
        <v>1338.4402892389862</v>
      </c>
      <c r="M483" s="3">
        <v>0</v>
      </c>
      <c r="N483" s="3">
        <f t="shared" si="92"/>
        <v>332.18511645934257</v>
      </c>
      <c r="O483" s="3">
        <f t="shared" si="88"/>
        <v>389.37495272078957</v>
      </c>
      <c r="P483" s="3">
        <f t="shared" si="89"/>
        <v>282.20769865193455</v>
      </c>
      <c r="Q483" s="3">
        <f t="shared" si="90"/>
        <v>56.423178272713749</v>
      </c>
      <c r="R483" s="3">
        <f t="shared" si="91"/>
        <v>3.2494653520761165</v>
      </c>
      <c r="S483" s="3">
        <f t="shared" si="93"/>
        <v>1338.4404114568567</v>
      </c>
    </row>
    <row r="484" spans="5:19" x14ac:dyDescent="0.3">
      <c r="E484" s="4">
        <f t="shared" si="94"/>
        <v>2228</v>
      </c>
      <c r="F484" s="5">
        <f>F483*SUM(economy!Z274:AB274)/SUM(economy!Z273:AB273)</f>
        <v>27163.557647421847</v>
      </c>
      <c r="G484" s="13">
        <f t="shared" si="96"/>
        <v>333.84414240942959</v>
      </c>
      <c r="H484" s="13">
        <f t="shared" si="96"/>
        <v>390.85615973439695</v>
      </c>
      <c r="I484" s="13">
        <f t="shared" si="96"/>
        <v>282.5036309667118</v>
      </c>
      <c r="J484" s="13">
        <f t="shared" si="96"/>
        <v>56.39045137411734</v>
      </c>
      <c r="K484" s="13">
        <f t="shared" si="96"/>
        <v>3.2471211198241141</v>
      </c>
      <c r="L484" s="13">
        <f t="shared" si="95"/>
        <v>1341.8415056044801</v>
      </c>
      <c r="M484" s="3">
        <v>0</v>
      </c>
      <c r="N484" s="3">
        <f t="shared" si="92"/>
        <v>333.84420344229341</v>
      </c>
      <c r="O484" s="3">
        <f t="shared" si="88"/>
        <v>390.85621209598935</v>
      </c>
      <c r="P484" s="3">
        <f t="shared" si="89"/>
        <v>282.50363952871453</v>
      </c>
      <c r="Q484" s="3">
        <f t="shared" si="90"/>
        <v>56.390451374567796</v>
      </c>
      <c r="R484" s="3">
        <f t="shared" si="91"/>
        <v>3.2471211198241141</v>
      </c>
      <c r="S484" s="3">
        <f t="shared" si="93"/>
        <v>1341.8416275613893</v>
      </c>
    </row>
    <row r="485" spans="5:19" x14ac:dyDescent="0.3">
      <c r="E485" s="4">
        <f t="shared" si="94"/>
        <v>2229</v>
      </c>
      <c r="F485" s="5">
        <f>F484*SUM(economy!Z275:AB275)/SUM(economy!Z274:AB274)</f>
        <v>27143.507361865704</v>
      </c>
      <c r="G485" s="13">
        <f t="shared" si="96"/>
        <v>335.50201212499996</v>
      </c>
      <c r="H485" s="13">
        <f t="shared" si="96"/>
        <v>392.33147154576812</v>
      </c>
      <c r="I485" s="13">
        <f t="shared" si="96"/>
        <v>282.79260330722332</v>
      </c>
      <c r="J485" s="13">
        <f t="shared" si="96"/>
        <v>56.357253161990911</v>
      </c>
      <c r="K485" s="13">
        <f t="shared" si="96"/>
        <v>3.2447629115663199</v>
      </c>
      <c r="L485" s="13">
        <f t="shared" si="95"/>
        <v>1345.2281030515487</v>
      </c>
      <c r="M485" s="3">
        <v>0</v>
      </c>
      <c r="N485" s="3">
        <f t="shared" si="92"/>
        <v>335.50207315786378</v>
      </c>
      <c r="O485" s="3">
        <f t="shared" si="88"/>
        <v>392.33152376331219</v>
      </c>
      <c r="P485" s="3">
        <f t="shared" si="89"/>
        <v>282.79261175430156</v>
      </c>
      <c r="Q485" s="3">
        <f t="shared" si="90"/>
        <v>56.357253162415631</v>
      </c>
      <c r="R485" s="3">
        <f t="shared" si="91"/>
        <v>3.2447629115663199</v>
      </c>
      <c r="S485" s="3">
        <f t="shared" si="93"/>
        <v>1345.2282247494595</v>
      </c>
    </row>
    <row r="486" spans="5:19" x14ac:dyDescent="0.3">
      <c r="E486" s="4">
        <f t="shared" si="94"/>
        <v>2230</v>
      </c>
      <c r="F486" s="5">
        <f>F485*SUM(economy!Z276:AB276)/SUM(economy!Z275:AB275)</f>
        <v>27123.355371131438</v>
      </c>
      <c r="G486" s="13">
        <f t="shared" si="96"/>
        <v>337.15865811422179</v>
      </c>
      <c r="H486" s="13">
        <f t="shared" si="96"/>
        <v>393.8008420743144</v>
      </c>
      <c r="I486" s="13">
        <f t="shared" si="96"/>
        <v>283.07468463352939</v>
      </c>
      <c r="J486" s="13">
        <f t="shared" si="96"/>
        <v>56.323598139451946</v>
      </c>
      <c r="K486" s="13">
        <f t="shared" si="96"/>
        <v>3.2423912579955978</v>
      </c>
      <c r="L486" s="13">
        <f t="shared" si="95"/>
        <v>1348.6001742195131</v>
      </c>
      <c r="M486" s="3">
        <v>0</v>
      </c>
      <c r="N486" s="3">
        <f t="shared" si="92"/>
        <v>337.15871914708561</v>
      </c>
      <c r="O486" s="3">
        <f t="shared" si="88"/>
        <v>393.80089414820645</v>
      </c>
      <c r="P486" s="3">
        <f t="shared" si="89"/>
        <v>283.07469296722576</v>
      </c>
      <c r="Q486" s="3">
        <f t="shared" si="90"/>
        <v>56.3235981398524</v>
      </c>
      <c r="R486" s="3">
        <f t="shared" si="91"/>
        <v>3.2423912579955978</v>
      </c>
      <c r="S486" s="3">
        <f t="shared" si="93"/>
        <v>1348.6002956603659</v>
      </c>
    </row>
    <row r="487" spans="5:19" x14ac:dyDescent="0.3">
      <c r="E487" s="4">
        <f t="shared" si="94"/>
        <v>2231</v>
      </c>
      <c r="F487" s="5">
        <f>F486*SUM(economy!Z277:AB277)/SUM(economy!Z276:AB276)</f>
        <v>27103.105676826697</v>
      </c>
      <c r="G487" s="13">
        <f t="shared" ref="G487:K502" si="97">G486*(1-G$5)+G$4*$F486*$L$4/1000</f>
        <v>338.81407416973684</v>
      </c>
      <c r="H487" s="13">
        <f t="shared" si="97"/>
        <v>395.26427811490055</v>
      </c>
      <c r="I487" s="13">
        <f t="shared" si="97"/>
        <v>283.34995216141573</v>
      </c>
      <c r="J487" s="13">
        <f t="shared" si="97"/>
        <v>56.289500465415692</v>
      </c>
      <c r="K487" s="13">
        <f t="shared" si="97"/>
        <v>3.2400066745393641</v>
      </c>
      <c r="L487" s="13">
        <f t="shared" si="95"/>
        <v>1351.9578115860081</v>
      </c>
      <c r="M487" s="3">
        <v>0</v>
      </c>
      <c r="N487" s="3">
        <f t="shared" si="92"/>
        <v>338.81413520260065</v>
      </c>
      <c r="O487" s="3">
        <f t="shared" si="88"/>
        <v>395.26433004553576</v>
      </c>
      <c r="P487" s="3">
        <f t="shared" si="89"/>
        <v>283.3499603832521</v>
      </c>
      <c r="Q487" s="3">
        <f t="shared" si="90"/>
        <v>56.289500465793267</v>
      </c>
      <c r="R487" s="3">
        <f t="shared" si="91"/>
        <v>3.2400066745393641</v>
      </c>
      <c r="S487" s="3">
        <f t="shared" si="93"/>
        <v>1351.9579327717213</v>
      </c>
    </row>
    <row r="488" spans="5:19" x14ac:dyDescent="0.3">
      <c r="E488" s="4">
        <f t="shared" si="94"/>
        <v>2232</v>
      </c>
      <c r="F488" s="5">
        <f>F487*SUM(economy!Z278:AB278)/SUM(economy!Z277:AB277)</f>
        <v>27082.762162316234</v>
      </c>
      <c r="G488" s="13">
        <f t="shared" si="97"/>
        <v>340.46825432841638</v>
      </c>
      <c r="H488" s="13">
        <f t="shared" si="97"/>
        <v>396.7217868194362</v>
      </c>
      <c r="I488" s="13">
        <f t="shared" si="97"/>
        <v>283.61848267141067</v>
      </c>
      <c r="J488" s="13">
        <f t="shared" si="97"/>
        <v>56.254973959615334</v>
      </c>
      <c r="K488" s="13">
        <f t="shared" si="97"/>
        <v>3.2376096616890528</v>
      </c>
      <c r="L488" s="13">
        <f t="shared" si="95"/>
        <v>1355.3011074405676</v>
      </c>
      <c r="M488" s="3">
        <v>0</v>
      </c>
      <c r="N488" s="3">
        <f t="shared" si="92"/>
        <v>340.46831536128019</v>
      </c>
      <c r="O488" s="3">
        <f t="shared" si="88"/>
        <v>396.72183860720867</v>
      </c>
      <c r="P488" s="3">
        <f t="shared" si="89"/>
        <v>283.6184907828885</v>
      </c>
      <c r="Q488" s="3">
        <f t="shared" si="90"/>
        <v>56.254973959971338</v>
      </c>
      <c r="R488" s="3">
        <f t="shared" si="91"/>
        <v>3.2376096616890528</v>
      </c>
      <c r="S488" s="3">
        <f t="shared" si="93"/>
        <v>1355.3012283730377</v>
      </c>
    </row>
    <row r="489" spans="5:19" x14ac:dyDescent="0.3">
      <c r="E489" s="4">
        <f t="shared" si="94"/>
        <v>2233</v>
      </c>
      <c r="F489" s="5">
        <f>F488*SUM(economy!Z279:AB279)/SUM(economy!Z278:AB278)</f>
        <v>27062.32859536439</v>
      </c>
      <c r="G489" s="13">
        <f t="shared" si="97"/>
        <v>342.12119286414458</v>
      </c>
      <c r="H489" s="13">
        <f t="shared" si="97"/>
        <v>398.17337568479104</v>
      </c>
      <c r="I489" s="13">
        <f t="shared" si="97"/>
        <v>283.88035249686334</v>
      </c>
      <c r="J489" s="13">
        <f t="shared" si="97"/>
        <v>56.220032108100135</v>
      </c>
      <c r="K489" s="13">
        <f t="shared" si="97"/>
        <v>3.2352007053256582</v>
      </c>
      <c r="L489" s="13">
        <f t="shared" si="95"/>
        <v>1358.6301538592247</v>
      </c>
      <c r="M489" s="3">
        <v>0</v>
      </c>
      <c r="N489" s="3">
        <f t="shared" si="92"/>
        <v>342.12125389700839</v>
      </c>
      <c r="O489" s="3">
        <f t="shared" si="88"/>
        <v>398.17342733009377</v>
      </c>
      <c r="P489" s="3">
        <f t="shared" si="89"/>
        <v>283.8803604994639</v>
      </c>
      <c r="Q489" s="3">
        <f t="shared" si="90"/>
        <v>56.220032108435802</v>
      </c>
      <c r="R489" s="3">
        <f t="shared" si="91"/>
        <v>3.2352007053256582</v>
      </c>
      <c r="S489" s="3">
        <f t="shared" si="93"/>
        <v>1358.6302745403277</v>
      </c>
    </row>
    <row r="490" spans="5:19" x14ac:dyDescent="0.3">
      <c r="E490" s="4">
        <f t="shared" si="94"/>
        <v>2234</v>
      </c>
      <c r="F490" s="5">
        <f>F489*SUM(economy!Z280:AB280)/SUM(economy!Z279:AB279)</f>
        <v>27041.808630743053</v>
      </c>
      <c r="G490" s="13">
        <f t="shared" si="97"/>
        <v>343.77288428076304</v>
      </c>
      <c r="H490" s="13">
        <f t="shared" si="97"/>
        <v>399.61905254099133</v>
      </c>
      <c r="I490" s="13">
        <f t="shared" si="97"/>
        <v>284.13563751257857</v>
      </c>
      <c r="J490" s="13">
        <f t="shared" si="97"/>
        <v>56.184688068729628</v>
      </c>
      <c r="K490" s="13">
        <f t="shared" si="97"/>
        <v>3.2327802770412442</v>
      </c>
      <c r="L490" s="13">
        <f t="shared" si="95"/>
        <v>1361.9450426801038</v>
      </c>
      <c r="M490" s="3">
        <v>0</v>
      </c>
      <c r="N490" s="3">
        <f t="shared" si="92"/>
        <v>343.77294531362685</v>
      </c>
      <c r="O490" s="3">
        <f t="shared" si="88"/>
        <v>399.61910404421633</v>
      </c>
      <c r="P490" s="3">
        <f t="shared" si="89"/>
        <v>284.13564540776332</v>
      </c>
      <c r="Q490" s="3">
        <f t="shared" si="90"/>
        <v>56.184688069046118</v>
      </c>
      <c r="R490" s="3">
        <f t="shared" si="91"/>
        <v>3.2327802770412442</v>
      </c>
      <c r="S490" s="3">
        <f t="shared" si="93"/>
        <v>1361.945163111694</v>
      </c>
    </row>
    <row r="491" spans="5:19" x14ac:dyDescent="0.3">
      <c r="E491" s="4">
        <f t="shared" si="94"/>
        <v>2235</v>
      </c>
      <c r="F491" s="5">
        <f>F490*SUM(economy!Z281:AB281)/SUM(economy!Z280:AB280)</f>
        <v>27021.205812804263</v>
      </c>
      <c r="G491" s="13">
        <f t="shared" si="97"/>
        <v>345.42332330517456</v>
      </c>
      <c r="H491" s="13">
        <f t="shared" si="97"/>
        <v>401.05882553969383</v>
      </c>
      <c r="I491" s="13">
        <f t="shared" si="97"/>
        <v>284.38441312399675</v>
      </c>
      <c r="J491" s="13">
        <f t="shared" si="97"/>
        <v>56.148954676660026</v>
      </c>
      <c r="K491" s="13">
        <f t="shared" si="97"/>
        <v>3.2303488344563909</v>
      </c>
      <c r="L491" s="13">
        <f t="shared" si="95"/>
        <v>1365.2458654799814</v>
      </c>
      <c r="M491" s="3">
        <v>0</v>
      </c>
      <c r="N491" s="3">
        <f t="shared" si="92"/>
        <v>345.42338433803837</v>
      </c>
      <c r="O491" s="3">
        <f t="shared" si="88"/>
        <v>401.05887690123194</v>
      </c>
      <c r="P491" s="3">
        <f t="shared" si="89"/>
        <v>284.38442091320746</v>
      </c>
      <c r="Q491" s="3">
        <f t="shared" si="90"/>
        <v>56.148954676958439</v>
      </c>
      <c r="R491" s="3">
        <f t="shared" si="91"/>
        <v>3.2303488344563909</v>
      </c>
      <c r="S491" s="3">
        <f t="shared" si="93"/>
        <v>1365.2459856638927</v>
      </c>
    </row>
    <row r="492" spans="5:19" x14ac:dyDescent="0.3">
      <c r="E492" s="4">
        <f t="shared" si="94"/>
        <v>2236</v>
      </c>
      <c r="F492" s="5">
        <f>F491*SUM(economy!Z282:AB282)/SUM(economy!Z281:AB281)</f>
        <v>27000.523578016786</v>
      </c>
      <c r="G492" s="13">
        <f t="shared" si="97"/>
        <v>347.07250488060396</v>
      </c>
      <c r="H492" s="13">
        <f t="shared" si="97"/>
        <v>402.49270314293284</v>
      </c>
      <c r="I492" s="13">
        <f t="shared" si="97"/>
        <v>284.62675425690475</v>
      </c>
      <c r="J492" s="13">
        <f t="shared" si="97"/>
        <v>56.112844449819185</v>
      </c>
      <c r="K492" s="13">
        <f t="shared" si="97"/>
        <v>3.2279068215335158</v>
      </c>
      <c r="L492" s="13">
        <f t="shared" si="95"/>
        <v>1368.5327135517944</v>
      </c>
      <c r="M492" s="3">
        <v>0</v>
      </c>
      <c r="N492" s="3">
        <f t="shared" si="92"/>
        <v>347.07256591346777</v>
      </c>
      <c r="O492" s="3">
        <f t="shared" si="88"/>
        <v>402.49275436317384</v>
      </c>
      <c r="P492" s="3">
        <f t="shared" si="89"/>
        <v>284.62676194156387</v>
      </c>
      <c r="Q492" s="3">
        <f t="shared" si="90"/>
        <v>56.112844450100553</v>
      </c>
      <c r="R492" s="3">
        <f t="shared" si="91"/>
        <v>3.2279068215335158</v>
      </c>
      <c r="S492" s="3">
        <f t="shared" si="93"/>
        <v>1368.5328334898395</v>
      </c>
    </row>
    <row r="493" spans="5:19" x14ac:dyDescent="0.3">
      <c r="E493" s="4">
        <f t="shared" si="94"/>
        <v>2237</v>
      </c>
      <c r="F493" s="5">
        <f>F492*SUM(economy!Z283:AB283)/SUM(economy!Z282:AB282)</f>
        <v>26979.765257467301</v>
      </c>
      <c r="G493" s="13">
        <f t="shared" si="97"/>
        <v>348.72042416001341</v>
      </c>
      <c r="H493" s="13">
        <f t="shared" si="97"/>
        <v>403.9206941121364</v>
      </c>
      <c r="I493" s="13">
        <f t="shared" si="97"/>
        <v>284.86273534766633</v>
      </c>
      <c r="J493" s="13">
        <f t="shared" si="97"/>
        <v>56.076369594366504</v>
      </c>
      <c r="K493" s="13">
        <f t="shared" si="97"/>
        <v>3.2254546688859986</v>
      </c>
      <c r="L493" s="13">
        <f t="shared" si="95"/>
        <v>1371.8056778830687</v>
      </c>
      <c r="M493" s="3">
        <v>0</v>
      </c>
      <c r="N493" s="3">
        <f t="shared" si="92"/>
        <v>348.72048519287722</v>
      </c>
      <c r="O493" s="3">
        <f t="shared" si="88"/>
        <v>403.920745191469</v>
      </c>
      <c r="P493" s="3">
        <f t="shared" si="89"/>
        <v>284.86274292917722</v>
      </c>
      <c r="Q493" s="3">
        <f t="shared" si="90"/>
        <v>56.076369594631799</v>
      </c>
      <c r="R493" s="3">
        <f t="shared" si="91"/>
        <v>3.2254546688859986</v>
      </c>
      <c r="S493" s="3">
        <f t="shared" si="93"/>
        <v>1371.8057975770414</v>
      </c>
    </row>
    <row r="494" spans="5:19" x14ac:dyDescent="0.3">
      <c r="E494" s="4">
        <f t="shared" si="94"/>
        <v>2238</v>
      </c>
      <c r="F494" s="5">
        <f>F493*SUM(economy!Z284:AB284)/SUM(economy!Z283:AB283)</f>
        <v>26958.934079324736</v>
      </c>
      <c r="G494" s="13">
        <f t="shared" si="97"/>
        <v>350.36707649967104</v>
      </c>
      <c r="H494" s="13">
        <f t="shared" si="97"/>
        <v>405.34280749740782</v>
      </c>
      <c r="I494" s="13">
        <f t="shared" si="97"/>
        <v>285.09243033395956</v>
      </c>
      <c r="J494" s="13">
        <f t="shared" si="97"/>
        <v>56.039542010134475</v>
      </c>
      <c r="K494" s="13">
        <f t="shared" si="97"/>
        <v>3.222992794083102</v>
      </c>
      <c r="L494" s="13">
        <f t="shared" si="95"/>
        <v>1375.0648491352561</v>
      </c>
      <c r="M494" s="3">
        <v>0</v>
      </c>
      <c r="N494" s="3">
        <f t="shared" si="92"/>
        <v>350.36713753253485</v>
      </c>
      <c r="O494" s="3">
        <f t="shared" si="88"/>
        <v>405.34285843621967</v>
      </c>
      <c r="P494" s="3">
        <f t="shared" si="89"/>
        <v>285.09243781370674</v>
      </c>
      <c r="Q494" s="3">
        <f t="shared" si="90"/>
        <v>56.039542010384615</v>
      </c>
      <c r="R494" s="3">
        <f t="shared" si="91"/>
        <v>3.222992794083102</v>
      </c>
      <c r="S494" s="3">
        <f t="shared" si="93"/>
        <v>1375.0649685869291</v>
      </c>
    </row>
    <row r="495" spans="5:19" x14ac:dyDescent="0.3">
      <c r="E495" s="4">
        <f t="shared" si="94"/>
        <v>2239</v>
      </c>
      <c r="F495" s="5">
        <f>F494*SUM(economy!Z285:AB285)/SUM(economy!Z284:AB284)</f>
        <v>26938.033171268838</v>
      </c>
      <c r="G495" s="13">
        <f t="shared" si="97"/>
        <v>352.01245745286928</v>
      </c>
      <c r="H495" s="13">
        <f t="shared" si="97"/>
        <v>406.75905262706766</v>
      </c>
      <c r="I495" s="13">
        <f t="shared" si="97"/>
        <v>285.31591264600848</v>
      </c>
      <c r="J495" s="13">
        <f t="shared" si="97"/>
        <v>56.002373296048646</v>
      </c>
      <c r="K495" s="13">
        <f t="shared" si="97"/>
        <v>3.2205216019506135</v>
      </c>
      <c r="L495" s="13">
        <f t="shared" si="95"/>
        <v>1378.3103176239447</v>
      </c>
      <c r="M495" s="3">
        <v>0</v>
      </c>
      <c r="N495" s="3">
        <f t="shared" si="92"/>
        <v>352.0125184857331</v>
      </c>
      <c r="O495" s="3">
        <f t="shared" si="88"/>
        <v>406.75910342574531</v>
      </c>
      <c r="P495" s="3">
        <f t="shared" si="89"/>
        <v>285.31592002535785</v>
      </c>
      <c r="Q495" s="3">
        <f t="shared" si="90"/>
        <v>56.002373296284496</v>
      </c>
      <c r="R495" s="3">
        <f t="shared" si="91"/>
        <v>3.2205216019506135</v>
      </c>
      <c r="S495" s="3">
        <f t="shared" si="93"/>
        <v>1378.3104368350714</v>
      </c>
    </row>
    <row r="496" spans="5:19" x14ac:dyDescent="0.3">
      <c r="E496" s="4">
        <f t="shared" si="94"/>
        <v>2240</v>
      </c>
      <c r="F496" s="5">
        <f>F495*SUM(economy!Z286:AB286)/SUM(economy!Z285:AB285)</f>
        <v>26917.065562881595</v>
      </c>
      <c r="G496" s="13">
        <f t="shared" si="97"/>
        <v>353.65656276379178</v>
      </c>
      <c r="H496" s="13">
        <f t="shared" si="97"/>
        <v>408.16943909745277</v>
      </c>
      <c r="I496" s="13">
        <f t="shared" si="97"/>
        <v>285.5332551982977</v>
      </c>
      <c r="J496" s="13">
        <f t="shared" si="97"/>
        <v>55.964874755522978</v>
      </c>
      <c r="K496" s="13">
        <f t="shared" si="97"/>
        <v>3.218041484867209</v>
      </c>
      <c r="L496" s="13">
        <f t="shared" si="95"/>
        <v>1381.5421732999323</v>
      </c>
      <c r="M496" s="3">
        <v>0</v>
      </c>
      <c r="N496" s="3">
        <f t="shared" si="92"/>
        <v>353.65662379665559</v>
      </c>
      <c r="O496" s="3">
        <f t="shared" si="88"/>
        <v>408.16948975638178</v>
      </c>
      <c r="P496" s="3">
        <f t="shared" si="89"/>
        <v>285.5332624785969</v>
      </c>
      <c r="Q496" s="3">
        <f t="shared" si="90"/>
        <v>55.964874755745356</v>
      </c>
      <c r="R496" s="3">
        <f t="shared" si="91"/>
        <v>3.218041484867209</v>
      </c>
      <c r="S496" s="3">
        <f t="shared" si="93"/>
        <v>1381.5422922722469</v>
      </c>
    </row>
    <row r="497" spans="5:19" x14ac:dyDescent="0.3">
      <c r="E497" s="4">
        <f t="shared" si="94"/>
        <v>2241</v>
      </c>
      <c r="F497" s="5">
        <f>F496*SUM(economy!Z287:AB287)/SUM(economy!Z286:AB286)</f>
        <v>26896.034188002312</v>
      </c>
      <c r="G497" s="13">
        <f t="shared" si="97"/>
        <v>355.29938836152633</v>
      </c>
      <c r="H497" s="13">
        <f t="shared" si="97"/>
        <v>409.57397676296813</v>
      </c>
      <c r="I497" s="13">
        <f t="shared" si="97"/>
        <v>285.7445303817571</v>
      </c>
      <c r="J497" s="13">
        <f t="shared" si="97"/>
        <v>55.92705740182766</v>
      </c>
      <c r="K497" s="13">
        <f t="shared" si="97"/>
        <v>3.2155528230564827</v>
      </c>
      <c r="L497" s="13">
        <f t="shared" si="95"/>
        <v>1384.7605057311357</v>
      </c>
      <c r="M497" s="3">
        <v>0</v>
      </c>
      <c r="N497" s="3">
        <f t="shared" si="92"/>
        <v>355.29944939439014</v>
      </c>
      <c r="O497" s="3">
        <f t="shared" si="88"/>
        <v>409.57402728253294</v>
      </c>
      <c r="P497" s="3">
        <f t="shared" si="89"/>
        <v>285.74453756433564</v>
      </c>
      <c r="Q497" s="3">
        <f t="shared" si="90"/>
        <v>55.927057402037335</v>
      </c>
      <c r="R497" s="3">
        <f t="shared" si="91"/>
        <v>3.2155528230564827</v>
      </c>
      <c r="S497" s="3">
        <f t="shared" si="93"/>
        <v>1384.7606244663523</v>
      </c>
    </row>
    <row r="498" spans="5:19" x14ac:dyDescent="0.3">
      <c r="E498" s="4">
        <f t="shared" si="94"/>
        <v>2242</v>
      </c>
      <c r="F498" s="5">
        <f>F497*SUM(economy!Z288:AB288)/SUM(economy!Z287:AB287)</f>
        <v>26874.941887045818</v>
      </c>
      <c r="G498" s="13">
        <f t="shared" si="97"/>
        <v>356.94093035422128</v>
      </c>
      <c r="H498" s="13">
        <f t="shared" si="97"/>
        <v>410.9726757263868</v>
      </c>
      <c r="I498" s="13">
        <f t="shared" si="97"/>
        <v>285.94981005640557</v>
      </c>
      <c r="J498" s="13">
        <f t="shared" si="97"/>
        <v>55.888931963426714</v>
      </c>
      <c r="K498" s="13">
        <f t="shared" si="97"/>
        <v>3.2130559848746358</v>
      </c>
      <c r="L498" s="13">
        <f t="shared" si="95"/>
        <v>1387.9654040853152</v>
      </c>
      <c r="M498" s="3">
        <v>0</v>
      </c>
      <c r="N498" s="3">
        <f t="shared" si="92"/>
        <v>356.94099138708509</v>
      </c>
      <c r="O498" s="3">
        <f t="shared" si="88"/>
        <v>410.97272610697081</v>
      </c>
      <c r="P498" s="3">
        <f t="shared" si="89"/>
        <v>285.94981714257511</v>
      </c>
      <c r="Q498" s="3">
        <f t="shared" si="90"/>
        <v>55.888931963624415</v>
      </c>
      <c r="R498" s="3">
        <f t="shared" si="91"/>
        <v>3.2130559848746358</v>
      </c>
      <c r="S498" s="3">
        <f t="shared" si="93"/>
        <v>1387.96552258513</v>
      </c>
    </row>
    <row r="499" spans="5:19" x14ac:dyDescent="0.3">
      <c r="E499" s="4">
        <f t="shared" si="94"/>
        <v>2243</v>
      </c>
      <c r="F499" s="5">
        <f>F498*SUM(economy!Z289:AB289)/SUM(economy!Z288:AB288)</f>
        <v>26853.791409283564</v>
      </c>
      <c r="G499" s="13">
        <f t="shared" si="97"/>
        <v>358.58118502338368</v>
      </c>
      <c r="H499" s="13">
        <f t="shared" si="97"/>
        <v>412.36554632939436</v>
      </c>
      <c r="I499" s="13">
        <f t="shared" si="97"/>
        <v>286.14916554444147</v>
      </c>
      <c r="J499" s="13">
        <f t="shared" si="97"/>
        <v>55.850508889282779</v>
      </c>
      <c r="K499" s="13">
        <f t="shared" si="97"/>
        <v>3.2105513270938077</v>
      </c>
      <c r="L499" s="13">
        <f t="shared" si="95"/>
        <v>1391.156957113596</v>
      </c>
      <c r="M499" s="3">
        <v>0</v>
      </c>
      <c r="N499" s="3">
        <f t="shared" si="92"/>
        <v>358.58124605624749</v>
      </c>
      <c r="O499" s="3">
        <f t="shared" si="88"/>
        <v>412.36559657137991</v>
      </c>
      <c r="P499" s="3">
        <f t="shared" si="89"/>
        <v>286.14917253549606</v>
      </c>
      <c r="Q499" s="3">
        <f t="shared" si="90"/>
        <v>55.850508889469189</v>
      </c>
      <c r="R499" s="3">
        <f t="shared" si="91"/>
        <v>3.2105513270938077</v>
      </c>
      <c r="S499" s="3">
        <f t="shared" si="93"/>
        <v>1391.1570753796864</v>
      </c>
    </row>
    <row r="500" spans="5:19" x14ac:dyDescent="0.3">
      <c r="E500" s="4">
        <f t="shared" si="94"/>
        <v>2244</v>
      </c>
      <c r="F500" s="5">
        <f>F499*SUM(economy!Z290:AB290)/SUM(economy!Z289:AB289)</f>
        <v>26832.585415088306</v>
      </c>
      <c r="G500" s="13">
        <f t="shared" si="97"/>
        <v>360.22014881831649</v>
      </c>
      <c r="H500" s="13">
        <f t="shared" si="97"/>
        <v>413.75259914337374</v>
      </c>
      <c r="I500" s="13">
        <f t="shared" si="97"/>
        <v>286.34266762376888</v>
      </c>
      <c r="J500" s="13">
        <f t="shared" si="97"/>
        <v>55.811798354126545</v>
      </c>
      <c r="K500" s="13">
        <f t="shared" si="97"/>
        <v>3.2080391951810165</v>
      </c>
      <c r="L500" s="13">
        <f t="shared" si="95"/>
        <v>1394.3352531347666</v>
      </c>
      <c r="M500" s="3">
        <v>0</v>
      </c>
      <c r="N500" s="3">
        <f t="shared" si="92"/>
        <v>360.2202098511803</v>
      </c>
      <c r="O500" s="3">
        <f t="shared" si="88"/>
        <v>413.75264924714213</v>
      </c>
      <c r="P500" s="3">
        <f t="shared" si="89"/>
        <v>286.34267452098521</v>
      </c>
      <c r="Q500" s="3">
        <f t="shared" si="90"/>
        <v>55.811798354302304</v>
      </c>
      <c r="R500" s="3">
        <f t="shared" si="91"/>
        <v>3.2080391951810165</v>
      </c>
      <c r="S500" s="3">
        <f t="shared" si="93"/>
        <v>1394.335371168791</v>
      </c>
    </row>
    <row r="501" spans="5:19" x14ac:dyDescent="0.3">
      <c r="E501" s="4">
        <f t="shared" si="94"/>
        <v>2245</v>
      </c>
      <c r="F501" s="5">
        <f>F500*SUM(economy!Z291:AB291)/SUM(economy!Z290:AB290)</f>
        <v>26811.326478141425</v>
      </c>
      <c r="G501" s="13">
        <f t="shared" si="97"/>
        <v>361.85781835069275</v>
      </c>
      <c r="H501" s="13">
        <f t="shared" si="97"/>
        <v>415.13384496042585</v>
      </c>
      <c r="I501" s="13">
        <f t="shared" si="97"/>
        <v>286.53038652194755</v>
      </c>
      <c r="J501" s="13">
        <f t="shared" si="97"/>
        <v>55.77281026368864</v>
      </c>
      <c r="K501" s="13">
        <f t="shared" si="97"/>
        <v>3.2055199235727287</v>
      </c>
      <c r="L501" s="13">
        <f t="shared" si="95"/>
        <v>1397.5003800203274</v>
      </c>
      <c r="M501" s="3">
        <v>0</v>
      </c>
      <c r="N501" s="3">
        <f t="shared" si="92"/>
        <v>361.85787938355656</v>
      </c>
      <c r="O501" s="3">
        <f t="shared" si="88"/>
        <v>415.1338949263573</v>
      </c>
      <c r="P501" s="3">
        <f t="shared" si="89"/>
        <v>286.53039332658523</v>
      </c>
      <c r="Q501" s="3">
        <f t="shared" si="90"/>
        <v>55.77281026385436</v>
      </c>
      <c r="R501" s="3">
        <f t="shared" si="91"/>
        <v>3.2055199235727287</v>
      </c>
      <c r="S501" s="3">
        <f t="shared" si="93"/>
        <v>1397.500497823926</v>
      </c>
    </row>
    <row r="502" spans="5:19" x14ac:dyDescent="0.3">
      <c r="E502" s="4">
        <f t="shared" si="94"/>
        <v>2246</v>
      </c>
      <c r="F502" s="5">
        <f>F501*SUM(economy!Z292:AB292)/SUM(economy!Z291:AB291)</f>
        <v>26790.017087603686</v>
      </c>
      <c r="G502" s="13">
        <f t="shared" si="97"/>
        <v>363.49419038926476</v>
      </c>
      <c r="H502" s="13">
        <f t="shared" si="97"/>
        <v>416.50929478462251</v>
      </c>
      <c r="I502" s="13">
        <f t="shared" si="97"/>
        <v>286.71239191055611</v>
      </c>
      <c r="J502" s="13">
        <f t="shared" si="97"/>
        <v>55.733554259891726</v>
      </c>
      <c r="K502" s="13">
        <f t="shared" si="97"/>
        <v>3.2029938359450281</v>
      </c>
      <c r="L502" s="13">
        <f t="shared" si="95"/>
        <v>1400.6524251802803</v>
      </c>
      <c r="M502" s="3">
        <v>0</v>
      </c>
      <c r="N502" s="3">
        <f t="shared" si="92"/>
        <v>363.49425142212857</v>
      </c>
      <c r="O502" s="3">
        <f t="shared" si="88"/>
        <v>416.50934461309618</v>
      </c>
      <c r="P502" s="3">
        <f t="shared" si="89"/>
        <v>286.71239862385778</v>
      </c>
      <c r="Q502" s="3">
        <f t="shared" si="90"/>
        <v>55.733554260047981</v>
      </c>
      <c r="R502" s="3">
        <f t="shared" si="91"/>
        <v>3.2029938359450281</v>
      </c>
      <c r="S502" s="3">
        <f t="shared" si="93"/>
        <v>1400.6525427550755</v>
      </c>
    </row>
    <row r="503" spans="5:19" x14ac:dyDescent="0.3">
      <c r="E503" s="4">
        <f t="shared" si="94"/>
        <v>2247</v>
      </c>
      <c r="F503" s="5">
        <f>F502*SUM(economy!Z293:AB293)/SUM(economy!Z292:AB292)</f>
        <v>26768.659650249152</v>
      </c>
      <c r="G503" s="13">
        <f t="shared" ref="G503:K518" si="98">G502*(1-G$5)+G$4*$F502*$L$4/1000</f>
        <v>365.12926185470536</v>
      </c>
      <c r="H503" s="13">
        <f t="shared" si="98"/>
        <v>417.87895982348698</v>
      </c>
      <c r="I503" s="13">
        <f t="shared" si="98"/>
        <v>286.88875289995684</v>
      </c>
      <c r="J503" s="13">
        <f t="shared" si="98"/>
        <v>55.69403972600076</v>
      </c>
      <c r="K503" s="13">
        <f t="shared" si="98"/>
        <v>3.2004612454793904</v>
      </c>
      <c r="L503" s="13">
        <f t="shared" si="95"/>
        <v>1403.7914755496292</v>
      </c>
      <c r="M503" s="3">
        <v>0</v>
      </c>
      <c r="N503" s="3">
        <f t="shared" si="92"/>
        <v>365.12932288756917</v>
      </c>
      <c r="O503" s="3">
        <f t="shared" si="88"/>
        <v>417.87900951488103</v>
      </c>
      <c r="P503" s="3">
        <f t="shared" si="89"/>
        <v>286.88875952314845</v>
      </c>
      <c r="Q503" s="3">
        <f t="shared" si="90"/>
        <v>55.694039726148084</v>
      </c>
      <c r="R503" s="3">
        <f t="shared" si="91"/>
        <v>3.2004612454793904</v>
      </c>
      <c r="S503" s="3">
        <f t="shared" si="93"/>
        <v>1403.7915928972259</v>
      </c>
    </row>
    <row r="504" spans="5:19" x14ac:dyDescent="0.3">
      <c r="E504" s="4">
        <f t="shared" si="94"/>
        <v>2248</v>
      </c>
      <c r="F504" s="5">
        <f>F503*SUM(economy!Z294:AB294)/SUM(economy!Z293:AB293)</f>
        <v>26747.25649256245</v>
      </c>
      <c r="G504" s="13">
        <f t="shared" si="98"/>
        <v>366.76302981457974</v>
      </c>
      <c r="H504" s="13">
        <f t="shared" si="98"/>
        <v>419.24285147969846</v>
      </c>
      <c r="I504" s="13">
        <f t="shared" si="98"/>
        <v>287.05953803445112</v>
      </c>
      <c r="J504" s="13">
        <f t="shared" si="98"/>
        <v>55.654275791729482</v>
      </c>
      <c r="K504" s="13">
        <f t="shared" si="98"/>
        <v>3.197922455124071</v>
      </c>
      <c r="L504" s="13">
        <f t="shared" si="95"/>
        <v>1406.9176175755831</v>
      </c>
      <c r="M504" s="3">
        <v>0</v>
      </c>
      <c r="N504" s="3">
        <f t="shared" si="92"/>
        <v>366.76309084744355</v>
      </c>
      <c r="O504" s="3">
        <f t="shared" si="88"/>
        <v>419.24290103439</v>
      </c>
      <c r="P504" s="3">
        <f t="shared" si="89"/>
        <v>287.05954456874218</v>
      </c>
      <c r="Q504" s="3">
        <f t="shared" si="90"/>
        <v>55.654275791868393</v>
      </c>
      <c r="R504" s="3">
        <f t="shared" si="91"/>
        <v>3.197922455124071</v>
      </c>
      <c r="S504" s="3">
        <f t="shared" si="93"/>
        <v>1406.9177346975684</v>
      </c>
    </row>
    <row r="505" spans="5:19" x14ac:dyDescent="0.3">
      <c r="E505" s="4">
        <f t="shared" si="94"/>
        <v>2249</v>
      </c>
      <c r="F505" s="5">
        <f>F504*SUM(economy!Z295:AB295)/SUM(economy!Z294:AB294)</f>
        <v>26725.809862799233</v>
      </c>
      <c r="G505" s="13">
        <f t="shared" si="98"/>
        <v>368.39549147844502</v>
      </c>
      <c r="H505" s="13">
        <f t="shared" si="98"/>
        <v>420.60098134301637</v>
      </c>
      <c r="I505" s="13">
        <f t="shared" si="98"/>
        <v>287.22481528781532</v>
      </c>
      <c r="J505" s="13">
        <f t="shared" si="98"/>
        <v>55.614271338301378</v>
      </c>
      <c r="K505" s="13">
        <f t="shared" si="98"/>
        <v>3.1953777578511042</v>
      </c>
      <c r="L505" s="13">
        <f t="shared" si="95"/>
        <v>1410.0309372054292</v>
      </c>
      <c r="M505" s="3">
        <v>0</v>
      </c>
      <c r="N505" s="3">
        <f t="shared" si="92"/>
        <v>368.39555251130889</v>
      </c>
      <c r="O505" s="3">
        <f t="shared" si="88"/>
        <v>420.60103076138148</v>
      </c>
      <c r="P505" s="3">
        <f t="shared" si="89"/>
        <v>287.22482173439914</v>
      </c>
      <c r="Q505" s="3">
        <f t="shared" si="90"/>
        <v>55.614271338432353</v>
      </c>
      <c r="R505" s="3">
        <f t="shared" si="91"/>
        <v>3.1953777578511042</v>
      </c>
      <c r="S505" s="3">
        <f t="shared" si="93"/>
        <v>1410.031054103373</v>
      </c>
    </row>
    <row r="506" spans="5:19" x14ac:dyDescent="0.3">
      <c r="E506" s="4">
        <f t="shared" si="94"/>
        <v>2250</v>
      </c>
      <c r="F506" s="5">
        <f>F505*SUM(economy!Z296:AB296)/SUM(economy!Z295:AB295)</f>
        <v>26704.321933010648</v>
      </c>
      <c r="G506" s="13">
        <f t="shared" si="98"/>
        <v>370.02664419307598</v>
      </c>
      <c r="H506" s="13">
        <f t="shared" si="98"/>
        <v>421.95336118242005</v>
      </c>
      <c r="I506" s="13">
        <f t="shared" si="98"/>
        <v>287.38465205920619</v>
      </c>
      <c r="J506" s="13">
        <f t="shared" si="98"/>
        <v>55.574035003463322</v>
      </c>
      <c r="K506" s="13">
        <f t="shared" si="98"/>
        <v>3.19282743690892</v>
      </c>
      <c r="L506" s="13">
        <f t="shared" si="95"/>
        <v>1413.1315198750742</v>
      </c>
      <c r="M506" s="3">
        <v>0</v>
      </c>
      <c r="N506" s="3">
        <f t="shared" si="92"/>
        <v>370.02670522593985</v>
      </c>
      <c r="O506" s="3">
        <f t="shared" si="88"/>
        <v>421.95341046483378</v>
      </c>
      <c r="P506" s="3">
        <f t="shared" si="89"/>
        <v>287.38465841926001</v>
      </c>
      <c r="Q506" s="3">
        <f t="shared" si="90"/>
        <v>55.574035003586815</v>
      </c>
      <c r="R506" s="3">
        <f t="shared" si="91"/>
        <v>3.19282743690892</v>
      </c>
      <c r="S506" s="3">
        <f t="shared" si="93"/>
        <v>1413.1316365505293</v>
      </c>
    </row>
    <row r="507" spans="5:19" x14ac:dyDescent="0.3">
      <c r="E507" s="4">
        <f t="shared" si="94"/>
        <v>2251</v>
      </c>
      <c r="F507" s="5">
        <f>F506*SUM(economy!Z297:AB297)/SUM(economy!Z296:AB296)</f>
        <v>26682.79480103093</v>
      </c>
      <c r="G507" s="13">
        <f t="shared" si="98"/>
        <v>371.65648543781373</v>
      </c>
      <c r="H507" s="13">
        <f t="shared" si="98"/>
        <v>423.30000293846058</v>
      </c>
      <c r="I507" s="13">
        <f t="shared" si="98"/>
        <v>287.5391151694248</v>
      </c>
      <c r="J507" s="13">
        <f t="shared" si="98"/>
        <v>55.533575186450442</v>
      </c>
      <c r="K507" s="13">
        <f t="shared" si="98"/>
        <v>3.1902717660706092</v>
      </c>
      <c r="L507" s="13">
        <f t="shared" si="95"/>
        <v>1416.2194504982201</v>
      </c>
      <c r="M507" s="3">
        <v>0</v>
      </c>
      <c r="N507" s="3">
        <f t="shared" si="92"/>
        <v>371.6565464706776</v>
      </c>
      <c r="O507" s="3">
        <f t="shared" si="88"/>
        <v>423.3000520852969</v>
      </c>
      <c r="P507" s="3">
        <f t="shared" si="89"/>
        <v>287.53912144411009</v>
      </c>
      <c r="Q507" s="3">
        <f t="shared" si="90"/>
        <v>55.533575186566878</v>
      </c>
      <c r="R507" s="3">
        <f t="shared" si="91"/>
        <v>3.1902717660706092</v>
      </c>
      <c r="S507" s="3">
        <f t="shared" si="93"/>
        <v>1416.2195669527221</v>
      </c>
    </row>
    <row r="508" spans="5:19" x14ac:dyDescent="0.3">
      <c r="E508" s="4">
        <f t="shared" si="94"/>
        <v>2252</v>
      </c>
      <c r="F508" s="5">
        <f>F507*SUM(economy!Z298:AB298)/SUM(economy!Z297:AB297)</f>
        <v>26661.230492429524</v>
      </c>
      <c r="G508" s="13">
        <f t="shared" si="98"/>
        <v>373.28501282003629</v>
      </c>
      <c r="H508" s="13">
        <f t="shared" si="98"/>
        <v>424.64091871581996</v>
      </c>
      <c r="I508" s="13">
        <f t="shared" si="98"/>
        <v>287.68827085753003</v>
      </c>
      <c r="J508" s="13">
        <f t="shared" si="98"/>
        <v>55.492900052900652</v>
      </c>
      <c r="K508" s="13">
        <f t="shared" si="98"/>
        <v>3.1877110098778143</v>
      </c>
      <c r="L508" s="13">
        <f t="shared" si="95"/>
        <v>1419.2948134561648</v>
      </c>
      <c r="M508" s="3">
        <v>0</v>
      </c>
      <c r="N508" s="3">
        <f t="shared" si="92"/>
        <v>373.28507385290015</v>
      </c>
      <c r="O508" s="3">
        <f t="shared" si="88"/>
        <v>424.64096772745182</v>
      </c>
      <c r="P508" s="3">
        <f t="shared" si="89"/>
        <v>287.68827704799264</v>
      </c>
      <c r="Q508" s="3">
        <f t="shared" si="90"/>
        <v>55.49290005301043</v>
      </c>
      <c r="R508" s="3">
        <f t="shared" si="91"/>
        <v>3.1877110098778143</v>
      </c>
      <c r="S508" s="3">
        <f t="shared" si="93"/>
        <v>1419.2949296912327</v>
      </c>
    </row>
    <row r="509" spans="5:19" x14ac:dyDescent="0.3">
      <c r="E509" s="4">
        <f t="shared" si="94"/>
        <v>2253</v>
      </c>
      <c r="F509" s="5">
        <f>F508*SUM(economy!Z299:AB299)/SUM(economy!Z298:AB298)</f>
        <v>26639.630962426872</v>
      </c>
      <c r="G509" s="13">
        <f t="shared" si="98"/>
        <v>374.91222407074792</v>
      </c>
      <c r="H509" s="13">
        <f t="shared" si="98"/>
        <v>425.97612077607408</v>
      </c>
      <c r="I509" s="13">
        <f t="shared" si="98"/>
        <v>287.83218477779019</v>
      </c>
      <c r="J509" s="13">
        <f t="shared" si="98"/>
        <v>55.452017539717531</v>
      </c>
      <c r="K509" s="13">
        <f t="shared" si="98"/>
        <v>3.185145423880309</v>
      </c>
      <c r="L509" s="13">
        <f t="shared" si="95"/>
        <v>1422.3576925882103</v>
      </c>
      <c r="M509" s="3">
        <v>0</v>
      </c>
      <c r="N509" s="3">
        <f t="shared" si="92"/>
        <v>374.91228510361179</v>
      </c>
      <c r="O509" s="3">
        <f t="shared" si="88"/>
        <v>425.97616965287352</v>
      </c>
      <c r="P509" s="3">
        <f t="shared" si="89"/>
        <v>287.83219088516057</v>
      </c>
      <c r="Q509" s="3">
        <f t="shared" si="90"/>
        <v>55.452017539821036</v>
      </c>
      <c r="R509" s="3">
        <f t="shared" si="91"/>
        <v>3.185145423880309</v>
      </c>
      <c r="S509" s="3">
        <f t="shared" si="93"/>
        <v>1422.3578086053474</v>
      </c>
    </row>
    <row r="510" spans="5:19" x14ac:dyDescent="0.3">
      <c r="E510" s="4">
        <f t="shared" si="94"/>
        <v>2254</v>
      </c>
      <c r="F510" s="5">
        <f>F509*SUM(economy!Z300:AB300)/SUM(economy!Z299:AB299)</f>
        <v>26617.998097774682</v>
      </c>
      <c r="G510" s="13">
        <f t="shared" si="98"/>
        <v>376.53811704028573</v>
      </c>
      <c r="H510" s="13">
        <f t="shared" si="98"/>
        <v>427.30562153065574</v>
      </c>
      <c r="I510" s="13">
        <f t="shared" si="98"/>
        <v>287.97092199696357</v>
      </c>
      <c r="J510" s="13">
        <f t="shared" si="98"/>
        <v>55.410935359880277</v>
      </c>
      <c r="K510" s="13">
        <f t="shared" si="98"/>
        <v>3.1825752548712529</v>
      </c>
      <c r="L510" s="13">
        <f t="shared" si="95"/>
        <v>1425.4081711826566</v>
      </c>
      <c r="M510" s="3">
        <v>0</v>
      </c>
      <c r="N510" s="3">
        <f t="shared" si="92"/>
        <v>376.5381780731496</v>
      </c>
      <c r="O510" s="3">
        <f t="shared" si="88"/>
        <v>427.30567027299367</v>
      </c>
      <c r="P510" s="3">
        <f t="shared" si="89"/>
        <v>287.97092802235704</v>
      </c>
      <c r="Q510" s="3">
        <f t="shared" si="90"/>
        <v>55.41093535997787</v>
      </c>
      <c r="R510" s="3">
        <f t="shared" si="91"/>
        <v>3.1825752548712529</v>
      </c>
      <c r="S510" s="3">
        <f t="shared" si="93"/>
        <v>1425.4082869833492</v>
      </c>
    </row>
    <row r="511" spans="5:19" x14ac:dyDescent="0.3">
      <c r="E511" s="4">
        <f t="shared" si="94"/>
        <v>2255</v>
      </c>
      <c r="F511" s="5">
        <f>F510*SUM(economy!Z301:AB301)/SUM(economy!Z300:AB300)</f>
        <v>26596.333718600828</v>
      </c>
      <c r="G511" s="13">
        <f t="shared" si="98"/>
        <v>378.16268969414051</v>
      </c>
      <c r="H511" s="13">
        <f t="shared" si="98"/>
        <v>428.62943353401334</v>
      </c>
      <c r="I511" s="13">
        <f t="shared" si="98"/>
        <v>288.10454699189802</v>
      </c>
      <c r="J511" s="13">
        <f t="shared" si="98"/>
        <v>55.369661007199561</v>
      </c>
      <c r="K511" s="13">
        <f t="shared" si="98"/>
        <v>3.1800007411181581</v>
      </c>
      <c r="L511" s="13">
        <f t="shared" si="95"/>
        <v>1428.4463319683696</v>
      </c>
      <c r="M511" s="3">
        <v>0</v>
      </c>
      <c r="N511" s="3">
        <f t="shared" si="92"/>
        <v>378.16275072700438</v>
      </c>
      <c r="O511" s="3">
        <f t="shared" si="88"/>
        <v>428.62948214225963</v>
      </c>
      <c r="P511" s="3">
        <f t="shared" si="89"/>
        <v>288.10455293641496</v>
      </c>
      <c r="Q511" s="3">
        <f t="shared" si="90"/>
        <v>55.369661007291576</v>
      </c>
      <c r="R511" s="3">
        <f t="shared" si="91"/>
        <v>3.1800007411181581</v>
      </c>
      <c r="S511" s="3">
        <f t="shared" si="93"/>
        <v>1428.4464475540888</v>
      </c>
    </row>
    <row r="512" spans="5:19" x14ac:dyDescent="0.3">
      <c r="E512" s="4">
        <f t="shared" si="94"/>
        <v>2256</v>
      </c>
      <c r="F512" s="5">
        <f>F511*SUM(economy!Z302:AB302)/SUM(economy!Z301:AB301)</f>
        <v>26574.639580218947</v>
      </c>
      <c r="G512" s="13">
        <f t="shared" si="98"/>
        <v>379.78594010889077</v>
      </c>
      <c r="H512" s="13">
        <f t="shared" si="98"/>
        <v>429.94756947696152</v>
      </c>
      <c r="I512" s="13">
        <f t="shared" si="98"/>
        <v>288.23312364743981</v>
      </c>
      <c r="J512" s="13">
        <f t="shared" si="98"/>
        <v>55.328201761018249</v>
      </c>
      <c r="K512" s="13">
        <f t="shared" si="98"/>
        <v>3.1774221125895865</v>
      </c>
      <c r="L512" s="13">
        <f t="shared" si="95"/>
        <v>1431.4722571068999</v>
      </c>
      <c r="M512" s="3">
        <v>0</v>
      </c>
      <c r="N512" s="3">
        <f t="shared" si="92"/>
        <v>379.78600114175464</v>
      </c>
      <c r="O512" s="3">
        <f t="shared" si="88"/>
        <v>429.94761795148509</v>
      </c>
      <c r="P512" s="3">
        <f t="shared" si="89"/>
        <v>288.23312951216576</v>
      </c>
      <c r="Q512" s="3">
        <f t="shared" si="90"/>
        <v>55.328201761105014</v>
      </c>
      <c r="R512" s="3">
        <f t="shared" si="91"/>
        <v>3.1774221125895865</v>
      </c>
      <c r="S512" s="3">
        <f t="shared" si="93"/>
        <v>1431.4723724790999</v>
      </c>
    </row>
    <row r="513" spans="5:19" x14ac:dyDescent="0.3">
      <c r="E513" s="4">
        <f t="shared" si="94"/>
        <v>2257</v>
      </c>
      <c r="F513" s="5">
        <f>F512*SUM(economy!Z303:AB303)/SUM(economy!Z302:AB302)</f>
        <v>26552.917374903245</v>
      </c>
      <c r="G513" s="13">
        <f t="shared" si="98"/>
        <v>381.40786646824688</v>
      </c>
      <c r="H513" s="13">
        <f t="shared" si="98"/>
        <v>431.2600421802203</v>
      </c>
      <c r="I513" s="13">
        <f t="shared" si="98"/>
        <v>288.35671525464267</v>
      </c>
      <c r="J513" s="13">
        <f t="shared" si="98"/>
        <v>55.286564690855961</v>
      </c>
      <c r="K513" s="13">
        <f t="shared" si="98"/>
        <v>3.1748395911776144</v>
      </c>
      <c r="L513" s="13">
        <f t="shared" si="95"/>
        <v>1434.4860281851436</v>
      </c>
      <c r="M513" s="3">
        <v>0</v>
      </c>
      <c r="N513" s="3">
        <f t="shared" si="92"/>
        <v>381.40792750111075</v>
      </c>
      <c r="O513" s="3">
        <f t="shared" si="88"/>
        <v>431.26009052138903</v>
      </c>
      <c r="P513" s="3">
        <f t="shared" si="89"/>
        <v>288.35672104064867</v>
      </c>
      <c r="Q513" s="3">
        <f t="shared" si="90"/>
        <v>55.286564690937773</v>
      </c>
      <c r="R513" s="3">
        <f t="shared" si="91"/>
        <v>3.1748395911776144</v>
      </c>
      <c r="S513" s="3">
        <f t="shared" si="93"/>
        <v>1434.4861433452638</v>
      </c>
    </row>
    <row r="514" spans="5:19" x14ac:dyDescent="0.3">
      <c r="E514" s="4">
        <f t="shared" si="94"/>
        <v>2258</v>
      </c>
      <c r="F514" s="5">
        <f>F513*SUM(economy!Z304:AB304)/SUM(economy!Z303:AB303)</f>
        <v>26531.168733628609</v>
      </c>
      <c r="G514" s="13">
        <f t="shared" si="98"/>
        <v>383.02846705920342</v>
      </c>
      <c r="H514" s="13">
        <f t="shared" si="98"/>
        <v>432.56686458813863</v>
      </c>
      <c r="I514" s="13">
        <f t="shared" si="98"/>
        <v>288.47538450926709</v>
      </c>
      <c r="J514" s="13">
        <f t="shared" si="98"/>
        <v>55.244756660996622</v>
      </c>
      <c r="K514" s="13">
        <f t="shared" si="98"/>
        <v>3.1722533909160813</v>
      </c>
      <c r="L514" s="13">
        <f t="shared" si="95"/>
        <v>1437.487726208522</v>
      </c>
      <c r="M514" s="3">
        <v>0</v>
      </c>
      <c r="N514" s="3">
        <f t="shared" si="92"/>
        <v>383.02852809206729</v>
      </c>
      <c r="O514" s="3">
        <f t="shared" si="88"/>
        <v>432.56691279631934</v>
      </c>
      <c r="P514" s="3">
        <f t="shared" si="89"/>
        <v>288.47539021760974</v>
      </c>
      <c r="Q514" s="3">
        <f t="shared" si="90"/>
        <v>55.244756661073758</v>
      </c>
      <c r="R514" s="3">
        <f t="shared" si="91"/>
        <v>3.1722533909160813</v>
      </c>
      <c r="S514" s="3">
        <f t="shared" si="93"/>
        <v>1437.4878411579862</v>
      </c>
    </row>
    <row r="515" spans="5:19" x14ac:dyDescent="0.3">
      <c r="E515" s="4">
        <f t="shared" si="94"/>
        <v>2259</v>
      </c>
      <c r="F515" s="5">
        <f>F514*SUM(economy!Z305:AB305)/SUM(economy!Z304:AB304)</f>
        <v>26509.395227776487</v>
      </c>
      <c r="G515" s="13">
        <f t="shared" si="98"/>
        <v>384.64774026829815</v>
      </c>
      <c r="H515" s="13">
        <f t="shared" si="98"/>
        <v>433.86804976259816</v>
      </c>
      <c r="I515" s="13">
        <f t="shared" si="98"/>
        <v>288.58919351056159</v>
      </c>
      <c r="J515" s="13">
        <f t="shared" si="98"/>
        <v>55.202784335018173</v>
      </c>
      <c r="K515" s="13">
        <f t="shared" si="98"/>
        <v>3.1696637181946645</v>
      </c>
      <c r="L515" s="13">
        <f t="shared" si="95"/>
        <v>1440.4774315946706</v>
      </c>
      <c r="M515" s="3">
        <v>0</v>
      </c>
      <c r="N515" s="3">
        <f t="shared" si="92"/>
        <v>384.64780130116202</v>
      </c>
      <c r="O515" s="3">
        <f t="shared" si="88"/>
        <v>433.86809783815676</v>
      </c>
      <c r="P515" s="3">
        <f t="shared" si="89"/>
        <v>288.58919914228335</v>
      </c>
      <c r="Q515" s="3">
        <f t="shared" si="90"/>
        <v>55.202784335090897</v>
      </c>
      <c r="R515" s="3">
        <f t="shared" si="91"/>
        <v>3.1696637181946645</v>
      </c>
      <c r="S515" s="3">
        <f t="shared" si="93"/>
        <v>1440.4775463348876</v>
      </c>
    </row>
    <row r="516" spans="5:19" x14ac:dyDescent="0.3">
      <c r="E516" s="4">
        <f t="shared" si="94"/>
        <v>2260</v>
      </c>
      <c r="F516" s="5">
        <f>F515*SUM(economy!Z306:AB306)/SUM(economy!Z305:AB305)</f>
        <v>26487.598370806591</v>
      </c>
      <c r="G516" s="13">
        <f t="shared" si="98"/>
        <v>386.26568457797464</v>
      </c>
      <c r="H516" s="13">
        <f t="shared" si="98"/>
        <v>435.16361087709464</v>
      </c>
      <c r="I516" s="13">
        <f t="shared" si="98"/>
        <v>288.6982037603164</v>
      </c>
      <c r="J516" s="13">
        <f t="shared" si="98"/>
        <v>55.160654180263727</v>
      </c>
      <c r="K516" s="13">
        <f t="shared" si="98"/>
        <v>3.1670707719688078</v>
      </c>
      <c r="L516" s="13">
        <f t="shared" si="95"/>
        <v>1443.4552241676181</v>
      </c>
      <c r="M516" s="3">
        <v>0</v>
      </c>
      <c r="N516" s="3">
        <f t="shared" si="92"/>
        <v>386.26574561083851</v>
      </c>
      <c r="O516" s="3">
        <f t="shared" si="88"/>
        <v>435.16365882039594</v>
      </c>
      <c r="P516" s="3">
        <f t="shared" si="89"/>
        <v>288.69820931644568</v>
      </c>
      <c r="Q516" s="3">
        <f t="shared" si="90"/>
        <v>55.160654180332294</v>
      </c>
      <c r="R516" s="3">
        <f t="shared" si="91"/>
        <v>3.1670707719688078</v>
      </c>
      <c r="S516" s="3">
        <f t="shared" si="93"/>
        <v>1443.4553386999812</v>
      </c>
    </row>
    <row r="517" spans="5:19" x14ac:dyDescent="0.3">
      <c r="E517" s="4">
        <f t="shared" si="94"/>
        <v>2261</v>
      </c>
      <c r="F517" s="5">
        <f>F516*SUM(economy!Z307:AB307)/SUM(economy!Z306:AB306)</f>
        <v>26465.779619895184</v>
      </c>
      <c r="G517" s="13">
        <f t="shared" si="98"/>
        <v>387.88229856304736</v>
      </c>
      <c r="H517" s="13">
        <f t="shared" si="98"/>
        <v>436.45356121099201</v>
      </c>
      <c r="I517" s="13">
        <f t="shared" si="98"/>
        <v>288.80247616218111</v>
      </c>
      <c r="J517" s="13">
        <f t="shared" si="98"/>
        <v>55.118372472253547</v>
      </c>
      <c r="K517" s="13">
        <f t="shared" si="98"/>
        <v>3.1644747439655347</v>
      </c>
      <c r="L517" s="13">
        <f t="shared" si="95"/>
        <v>1446.4211831524394</v>
      </c>
      <c r="M517" s="3">
        <v>0</v>
      </c>
      <c r="N517" s="3">
        <f t="shared" si="92"/>
        <v>387.88235959591123</v>
      </c>
      <c r="O517" s="3">
        <f t="shared" si="88"/>
        <v>436.45360902239986</v>
      </c>
      <c r="P517" s="3">
        <f t="shared" si="89"/>
        <v>288.80248164373256</v>
      </c>
      <c r="Q517" s="3">
        <f t="shared" si="90"/>
        <v>55.1183724723182</v>
      </c>
      <c r="R517" s="3">
        <f t="shared" si="91"/>
        <v>3.1644747439655347</v>
      </c>
      <c r="S517" s="3">
        <f t="shared" si="93"/>
        <v>1446.4212974783272</v>
      </c>
    </row>
    <row r="518" spans="5:19" x14ac:dyDescent="0.3">
      <c r="E518" s="4">
        <f t="shared" si="94"/>
        <v>2262</v>
      </c>
      <c r="F518" s="5">
        <f>F517*SUM(economy!Z308:AB308)/SUM(economy!Z307:AB307)</f>
        <v>26443.94037753978</v>
      </c>
      <c r="G518" s="13">
        <f t="shared" si="98"/>
        <v>389.49758088726634</v>
      </c>
      <c r="H518" s="13">
        <f t="shared" si="98"/>
        <v>437.73791414394623</v>
      </c>
      <c r="I518" s="13">
        <f t="shared" si="98"/>
        <v>288.90207102123748</v>
      </c>
      <c r="J518" s="13">
        <f t="shared" si="98"/>
        <v>55.07594529903723</v>
      </c>
      <c r="K518" s="13">
        <f t="shared" si="98"/>
        <v>3.1618758188851936</v>
      </c>
      <c r="L518" s="13">
        <f t="shared" si="95"/>
        <v>1449.3753871703723</v>
      </c>
      <c r="M518" s="3">
        <v>0</v>
      </c>
      <c r="N518" s="3">
        <f t="shared" si="92"/>
        <v>389.49764192013021</v>
      </c>
      <c r="O518" s="3">
        <f t="shared" si="88"/>
        <v>437.73796182382347</v>
      </c>
      <c r="P518" s="3">
        <f t="shared" si="89"/>
        <v>288.90207642921217</v>
      </c>
      <c r="Q518" s="3">
        <f t="shared" si="90"/>
        <v>55.075945299098187</v>
      </c>
      <c r="R518" s="3">
        <f t="shared" si="91"/>
        <v>3.1618758188851936</v>
      </c>
      <c r="S518" s="3">
        <f t="shared" si="93"/>
        <v>1449.3755012911492</v>
      </c>
    </row>
    <row r="519" spans="5:19" x14ac:dyDescent="0.3">
      <c r="E519" s="4">
        <f t="shared" si="94"/>
        <v>2263</v>
      </c>
      <c r="F519" s="5">
        <f>F518*SUM(economy!Z309:AB309)/SUM(economy!Z308:AB308)</f>
        <v>26422.081993131</v>
      </c>
      <c r="G519" s="13">
        <f t="shared" ref="G519:K534" si="99">G518*(1-G$5)+G$4*$F518*$L$4/1000</f>
        <v>391.11153029998002</v>
      </c>
      <c r="H519" s="13">
        <f t="shared" si="99"/>
        <v>439.01668315049545</v>
      </c>
      <c r="I519" s="13">
        <f t="shared" si="99"/>
        <v>288.99704804381918</v>
      </c>
      <c r="J519" s="13">
        <f t="shared" si="99"/>
        <v>55.03337856548562</v>
      </c>
      <c r="K519" s="13">
        <f t="shared" si="99"/>
        <v>3.1592741745991639</v>
      </c>
      <c r="L519" s="13">
        <f t="shared" si="95"/>
        <v>1452.3179142343795</v>
      </c>
      <c r="M519" s="3">
        <v>0</v>
      </c>
      <c r="N519" s="3">
        <f t="shared" si="92"/>
        <v>391.11159133284389</v>
      </c>
      <c r="O519" s="3">
        <f t="shared" ref="O519:O556" si="100">O518*(1-O$5)+O$4*($F518+$M518)*$L$4/1000</f>
        <v>439.01673069920395</v>
      </c>
      <c r="P519" s="3">
        <f t="shared" ref="P519:P556" si="101">P518*(1-P$5)+P$4*($F518+$M518)*$L$4/1000</f>
        <v>288.99705337920471</v>
      </c>
      <c r="Q519" s="3">
        <f t="shared" ref="Q519:Q556" si="102">Q518*(1-Q$5)+Q$4*($F518+$M518)*$L$4/1000</f>
        <v>55.033378565543089</v>
      </c>
      <c r="R519" s="3">
        <f t="shared" ref="R519:R556" si="103">R518*(1-R$5)+R$4*($F518+$M518)*$L$4/1000</f>
        <v>3.1592741745991639</v>
      </c>
      <c r="S519" s="3">
        <f t="shared" si="93"/>
        <v>1452.3180281513949</v>
      </c>
    </row>
    <row r="520" spans="5:19" x14ac:dyDescent="0.3">
      <c r="E520" s="4">
        <f t="shared" si="94"/>
        <v>2264</v>
      </c>
      <c r="F520" s="5">
        <f>F519*SUM(economy!Z310:AB310)/SUM(economy!Z309:AB309)</f>
        <v>26400.205764491573</v>
      </c>
      <c r="G520" s="13">
        <f t="shared" si="99"/>
        <v>392.72414563289414</v>
      </c>
      <c r="H520" s="13">
        <f t="shared" si="99"/>
        <v>440.28988179481223</v>
      </c>
      <c r="I520" s="13">
        <f t="shared" si="99"/>
        <v>289.08746633756999</v>
      </c>
      <c r="J520" s="13">
        <f t="shared" si="99"/>
        <v>54.990677997522027</v>
      </c>
      <c r="K520" s="13">
        <f t="shared" si="99"/>
        <v>3.1566699823435616</v>
      </c>
      <c r="L520" s="13">
        <f t="shared" si="95"/>
        <v>1455.248841745142</v>
      </c>
      <c r="M520" s="3">
        <v>0</v>
      </c>
      <c r="N520" s="3">
        <f t="shared" ref="N520:N556" si="104">N519*(1-N$5)+N$4*($F519+$M519)*$L$4/1000</f>
        <v>392.724206665758</v>
      </c>
      <c r="O520" s="3">
        <f t="shared" si="100"/>
        <v>440.28992921271282</v>
      </c>
      <c r="P520" s="3">
        <f t="shared" si="101"/>
        <v>289.08747160134072</v>
      </c>
      <c r="Q520" s="3">
        <f t="shared" si="102"/>
        <v>54.990677997576213</v>
      </c>
      <c r="R520" s="3">
        <f t="shared" si="103"/>
        <v>3.1566699823435616</v>
      </c>
      <c r="S520" s="3">
        <f t="shared" ref="S520:S556" si="105">SUM(N520:R520,S$5)</f>
        <v>1455.2489554597314</v>
      </c>
    </row>
    <row r="521" spans="5:19" x14ac:dyDescent="0.3">
      <c r="E521" s="4">
        <f t="shared" si="94"/>
        <v>2265</v>
      </c>
      <c r="F521" s="5">
        <f>F520*SUM(economy!Z311:AB311)/SUM(economy!Z310:AB310)</f>
        <v>26378.312939383413</v>
      </c>
      <c r="G521" s="13">
        <f t="shared" si="99"/>
        <v>394.33542579692414</v>
      </c>
      <c r="H521" s="13">
        <f t="shared" si="99"/>
        <v>441.55752372561506</v>
      </c>
      <c r="I521" s="13">
        <f t="shared" si="99"/>
        <v>289.17338441173274</v>
      </c>
      <c r="J521" s="13">
        <f t="shared" si="99"/>
        <v>54.947849146292391</v>
      </c>
      <c r="K521" s="13">
        <f t="shared" si="99"/>
        <v>3.1540634069089859</v>
      </c>
      <c r="L521" s="13">
        <f t="shared" si="95"/>
        <v>1458.1682464874732</v>
      </c>
      <c r="M521" s="3">
        <v>0</v>
      </c>
      <c r="N521" s="3">
        <f t="shared" si="104"/>
        <v>394.33548682978801</v>
      </c>
      <c r="O521" s="3">
        <f t="shared" si="100"/>
        <v>441.55757101306756</v>
      </c>
      <c r="P521" s="3">
        <f t="shared" si="101"/>
        <v>289.17338960484989</v>
      </c>
      <c r="Q521" s="3">
        <f t="shared" si="102"/>
        <v>54.947849146343486</v>
      </c>
      <c r="R521" s="3">
        <f t="shared" si="103"/>
        <v>3.1540634069089859</v>
      </c>
      <c r="S521" s="3">
        <f t="shared" si="105"/>
        <v>1458.168360000958</v>
      </c>
    </row>
    <row r="522" spans="5:19" x14ac:dyDescent="0.3">
      <c r="E522" s="4">
        <f t="shared" ref="E522:E556" si="106">1+E521</f>
        <v>2266</v>
      </c>
      <c r="F522" s="5">
        <f>F521*SUM(economy!Z312:AB312)/SUM(economy!Z311:AB311)</f>
        <v>26356.404716982437</v>
      </c>
      <c r="G522" s="13">
        <f t="shared" si="99"/>
        <v>395.94536977914004</v>
      </c>
      <c r="H522" s="13">
        <f t="shared" si="99"/>
        <v>442.81962267123504</v>
      </c>
      <c r="I522" s="13">
        <f t="shared" si="99"/>
        <v>289.25486017766019</v>
      </c>
      <c r="J522" s="13">
        <f t="shared" si="99"/>
        <v>54.904897392274059</v>
      </c>
      <c r="K522" s="13">
        <f t="shared" si="99"/>
        <v>3.1514546068263596</v>
      </c>
      <c r="L522" s="13">
        <f t="shared" ref="L522:L556" si="107">SUM(G522:K522,L$5)</f>
        <v>1461.0762046271357</v>
      </c>
      <c r="M522" s="3">
        <v>0</v>
      </c>
      <c r="N522" s="3">
        <f t="shared" si="104"/>
        <v>395.94543081200391</v>
      </c>
      <c r="O522" s="3">
        <f t="shared" si="100"/>
        <v>442.81966982859831</v>
      </c>
      <c r="P522" s="3">
        <f t="shared" si="101"/>
        <v>289.25486530107213</v>
      </c>
      <c r="Q522" s="3">
        <f t="shared" si="102"/>
        <v>54.904897392322233</v>
      </c>
      <c r="R522" s="3">
        <f t="shared" si="103"/>
        <v>3.1514546068263596</v>
      </c>
      <c r="S522" s="3">
        <f t="shared" si="105"/>
        <v>1461.0763179408229</v>
      </c>
    </row>
    <row r="523" spans="5:19" x14ac:dyDescent="0.3">
      <c r="E523" s="4">
        <f t="shared" si="106"/>
        <v>2267</v>
      </c>
      <c r="F523" s="5">
        <f>F522*SUM(economy!Z313:AB313)/SUM(economy!Z312:AB312)</f>
        <v>26334.482249322024</v>
      </c>
      <c r="G523" s="13">
        <f t="shared" si="99"/>
        <v>397.55397663980096</v>
      </c>
      <c r="H523" s="13">
        <f t="shared" si="99"/>
        <v>444.07619243483492</v>
      </c>
      <c r="I523" s="13">
        <f t="shared" si="99"/>
        <v>289.33195094954112</v>
      </c>
      <c r="J523" s="13">
        <f t="shared" si="99"/>
        <v>54.861827949322958</v>
      </c>
      <c r="K523" s="13">
        <f t="shared" si="99"/>
        <v>3.1488437345488869</v>
      </c>
      <c r="L523" s="13">
        <f t="shared" si="107"/>
        <v>1463.9727917080488</v>
      </c>
      <c r="M523" s="3">
        <v>0</v>
      </c>
      <c r="N523" s="3">
        <f t="shared" si="104"/>
        <v>397.55403767266483</v>
      </c>
      <c r="O523" s="3">
        <f t="shared" si="100"/>
        <v>444.0762394624669</v>
      </c>
      <c r="P523" s="3">
        <f t="shared" si="101"/>
        <v>289.33195600418344</v>
      </c>
      <c r="Q523" s="3">
        <f t="shared" si="102"/>
        <v>54.861827949368383</v>
      </c>
      <c r="R523" s="3">
        <f t="shared" si="103"/>
        <v>3.1488437345488869</v>
      </c>
      <c r="S523" s="3">
        <f t="shared" si="105"/>
        <v>1463.9729048232325</v>
      </c>
    </row>
    <row r="524" spans="5:19" x14ac:dyDescent="0.3">
      <c r="E524" s="4">
        <f t="shared" si="106"/>
        <v>2268</v>
      </c>
      <c r="F524" s="5">
        <f>F523*SUM(economy!Z314:AB314)/SUM(economy!Z313:AB313)</f>
        <v>26312.546642705227</v>
      </c>
      <c r="G524" s="13">
        <f t="shared" si="99"/>
        <v>399.16124550947791</v>
      </c>
      <c r="H524" s="13">
        <f t="shared" si="99"/>
        <v>445.32724688977675</v>
      </c>
      <c r="I524" s="13">
        <f t="shared" si="99"/>
        <v>289.40471344533347</v>
      </c>
      <c r="J524" s="13">
        <f t="shared" si="99"/>
        <v>54.818645868659026</v>
      </c>
      <c r="K524" s="13">
        <f t="shared" si="99"/>
        <v>3.1462309366301833</v>
      </c>
      <c r="L524" s="13">
        <f t="shared" si="107"/>
        <v>1466.8580826498776</v>
      </c>
      <c r="M524" s="3">
        <v>0</v>
      </c>
      <c r="N524" s="3">
        <f t="shared" si="104"/>
        <v>399.16130654234178</v>
      </c>
      <c r="O524" s="3">
        <f t="shared" si="100"/>
        <v>445.3272937880343</v>
      </c>
      <c r="P524" s="3">
        <f t="shared" si="101"/>
        <v>289.40471843212924</v>
      </c>
      <c r="Q524" s="3">
        <f t="shared" si="102"/>
        <v>54.81864586870185</v>
      </c>
      <c r="R524" s="3">
        <f t="shared" si="103"/>
        <v>3.1462309366301833</v>
      </c>
      <c r="S524" s="3">
        <f t="shared" si="105"/>
        <v>1466.8581955678374</v>
      </c>
    </row>
    <row r="525" spans="5:19" x14ac:dyDescent="0.3">
      <c r="E525" s="4">
        <f t="shared" si="106"/>
        <v>2269</v>
      </c>
      <c r="F525" s="5">
        <f>F524*SUM(economy!Z315:AB315)/SUM(economy!Z314:AB314)</f>
        <v>26290.598959086419</v>
      </c>
      <c r="G525" s="13">
        <f t="shared" si="99"/>
        <v>400.76717558626274</v>
      </c>
      <c r="H525" s="13">
        <f t="shared" si="99"/>
        <v>446.57279997513473</v>
      </c>
      <c r="I525" s="13">
        <f t="shared" si="99"/>
        <v>289.47320378789703</v>
      </c>
      <c r="J525" s="13">
        <f t="shared" si="99"/>
        <v>54.775356042789639</v>
      </c>
      <c r="K525" s="13">
        <f t="shared" si="99"/>
        <v>3.1436163538986222</v>
      </c>
      <c r="L525" s="13">
        <f t="shared" si="107"/>
        <v>1469.7321517459827</v>
      </c>
      <c r="M525" s="3">
        <v>0</v>
      </c>
      <c r="N525" s="3">
        <f t="shared" si="104"/>
        <v>400.76723661912661</v>
      </c>
      <c r="O525" s="3">
        <f t="shared" si="100"/>
        <v>446.57284674437375</v>
      </c>
      <c r="P525" s="3">
        <f t="shared" si="101"/>
        <v>289.47320870775695</v>
      </c>
      <c r="Q525" s="3">
        <f t="shared" si="102"/>
        <v>54.775356042830019</v>
      </c>
      <c r="R525" s="3">
        <f t="shared" si="103"/>
        <v>3.1436163538986222</v>
      </c>
      <c r="S525" s="3">
        <f t="shared" si="105"/>
        <v>1469.7322644679859</v>
      </c>
    </row>
    <row r="526" spans="5:19" x14ac:dyDescent="0.3">
      <c r="E526" s="4">
        <f t="shared" si="106"/>
        <v>2270</v>
      </c>
      <c r="F526" s="5">
        <f>F525*SUM(economy!Z316:AB316)/SUM(economy!Z315:AB315)</f>
        <v>26268.640217422206</v>
      </c>
      <c r="G526" s="13">
        <f t="shared" si="99"/>
        <v>402.37176613306144</v>
      </c>
      <c r="H526" s="13">
        <f t="shared" si="99"/>
        <v>447.81286569135023</v>
      </c>
      <c r="I526" s="13">
        <f t="shared" si="99"/>
        <v>289.53747750631828</v>
      </c>
      <c r="J526" s="13">
        <f t="shared" si="99"/>
        <v>54.731963209371152</v>
      </c>
      <c r="K526" s="13">
        <f t="shared" si="99"/>
        <v>3.1410001216279406</v>
      </c>
      <c r="L526" s="13">
        <f t="shared" si="107"/>
        <v>1472.5950726617289</v>
      </c>
      <c r="M526" s="3">
        <v>0</v>
      </c>
      <c r="N526" s="3">
        <f t="shared" si="104"/>
        <v>402.37182716592531</v>
      </c>
      <c r="O526" s="3">
        <f t="shared" si="100"/>
        <v>447.8129123319257</v>
      </c>
      <c r="P526" s="3">
        <f t="shared" si="101"/>
        <v>289.53748236014081</v>
      </c>
      <c r="Q526" s="3">
        <f t="shared" si="102"/>
        <v>54.73196320940923</v>
      </c>
      <c r="R526" s="3">
        <f t="shared" si="103"/>
        <v>3.1410001216279406</v>
      </c>
      <c r="S526" s="3">
        <f t="shared" si="105"/>
        <v>1472.5951851890291</v>
      </c>
    </row>
    <row r="527" spans="5:19" x14ac:dyDescent="0.3">
      <c r="E527" s="4">
        <f t="shared" si="106"/>
        <v>2271</v>
      </c>
      <c r="F527" s="5">
        <f>F526*SUM(economy!Z317:AB317)/SUM(economy!Z316:AB316)</f>
        <v>26246.671394992823</v>
      </c>
      <c r="G527" s="13">
        <f t="shared" si="99"/>
        <v>403.97501647496983</v>
      </c>
      <c r="H527" s="13">
        <f t="shared" si="99"/>
        <v>449.04745809602576</v>
      </c>
      <c r="I527" s="13">
        <f t="shared" si="99"/>
        <v>289.59758953742096</v>
      </c>
      <c r="J527" s="13">
        <f t="shared" si="99"/>
        <v>54.68847195500836</v>
      </c>
      <c r="K527" s="13">
        <f t="shared" si="99"/>
        <v>3.1383823697041473</v>
      </c>
      <c r="L527" s="13">
        <f t="shared" si="107"/>
        <v>1475.446918433129</v>
      </c>
      <c r="M527" s="3">
        <v>0</v>
      </c>
      <c r="N527" s="3">
        <f t="shared" si="104"/>
        <v>403.9750775078337</v>
      </c>
      <c r="O527" s="3">
        <f t="shared" si="100"/>
        <v>449.0475046082916</v>
      </c>
      <c r="P527" s="3">
        <f t="shared" si="101"/>
        <v>289.59759432609246</v>
      </c>
      <c r="Q527" s="3">
        <f t="shared" si="102"/>
        <v>54.688471955044264</v>
      </c>
      <c r="R527" s="3">
        <f t="shared" si="103"/>
        <v>3.1383823697041473</v>
      </c>
      <c r="S527" s="3">
        <f t="shared" si="105"/>
        <v>1475.447030766966</v>
      </c>
    </row>
    <row r="528" spans="5:19" x14ac:dyDescent="0.3">
      <c r="E528" s="4">
        <f t="shared" si="106"/>
        <v>2272</v>
      </c>
      <c r="F528" s="5">
        <f>F527*SUM(economy!Z318:AB318)/SUM(economy!Z317:AB317)</f>
        <v>26224.693428693714</v>
      </c>
      <c r="G528" s="13">
        <f t="shared" si="99"/>
        <v>405.57692599672998</v>
      </c>
      <c r="H528" s="13">
        <f t="shared" si="99"/>
        <v>450.27659129985432</v>
      </c>
      <c r="I528" s="13">
        <f t="shared" si="99"/>
        <v>289.65359422745422</v>
      </c>
      <c r="J528" s="13">
        <f t="shared" si="99"/>
        <v>54.644886718991984</v>
      </c>
      <c r="K528" s="13">
        <f t="shared" si="99"/>
        <v>3.1357632227887891</v>
      </c>
      <c r="L528" s="13">
        <f t="shared" si="107"/>
        <v>1478.2877614658191</v>
      </c>
      <c r="M528" s="3">
        <v>0</v>
      </c>
      <c r="N528" s="3">
        <f t="shared" si="104"/>
        <v>405.57698702959385</v>
      </c>
      <c r="O528" s="3">
        <f t="shared" si="100"/>
        <v>450.27663768416352</v>
      </c>
      <c r="P528" s="3">
        <f t="shared" si="101"/>
        <v>289.65359895184923</v>
      </c>
      <c r="Q528" s="3">
        <f t="shared" si="102"/>
        <v>54.644886719025834</v>
      </c>
      <c r="R528" s="3">
        <f t="shared" si="103"/>
        <v>3.1357632227887891</v>
      </c>
      <c r="S528" s="3">
        <f t="shared" si="105"/>
        <v>1478.2878736074213</v>
      </c>
    </row>
    <row r="529" spans="5:19" x14ac:dyDescent="0.3">
      <c r="E529" s="4">
        <f t="shared" si="106"/>
        <v>2273</v>
      </c>
      <c r="F529" s="5">
        <f>F528*SUM(economy!Z319:AB319)/SUM(economy!Z318:AB318)</f>
        <v>26202.707216297804</v>
      </c>
      <c r="G529" s="13">
        <f t="shared" si="99"/>
        <v>407.17749414026525</v>
      </c>
      <c r="H529" s="13">
        <f t="shared" si="99"/>
        <v>451.50027946268131</v>
      </c>
      <c r="I529" s="13">
        <f t="shared" si="99"/>
        <v>289.70554533395273</v>
      </c>
      <c r="J529" s="13">
        <f t="shared" si="99"/>
        <v>54.601211796974276</v>
      </c>
      <c r="K529" s="13">
        <f t="shared" si="99"/>
        <v>3.1331428004786188</v>
      </c>
      <c r="L529" s="13">
        <f t="shared" si="107"/>
        <v>1481.1176735343522</v>
      </c>
      <c r="M529" s="3">
        <v>0</v>
      </c>
      <c r="N529" s="3">
        <f t="shared" si="104"/>
        <v>407.17755517312912</v>
      </c>
      <c r="O529" s="3">
        <f t="shared" si="100"/>
        <v>451.5003257193859</v>
      </c>
      <c r="P529" s="3">
        <f t="shared" si="101"/>
        <v>289.70554999493402</v>
      </c>
      <c r="Q529" s="3">
        <f t="shared" si="102"/>
        <v>54.601211797006194</v>
      </c>
      <c r="R529" s="3">
        <f t="shared" si="103"/>
        <v>3.1331428004786188</v>
      </c>
      <c r="S529" s="3">
        <f t="shared" si="105"/>
        <v>1481.1177854849341</v>
      </c>
    </row>
    <row r="530" spans="5:19" x14ac:dyDescent="0.3">
      <c r="E530" s="4">
        <f t="shared" si="106"/>
        <v>2274</v>
      </c>
      <c r="F530" s="5">
        <f>F529*SUM(economy!Z320:AB320)/SUM(economy!Z319:AB319)</f>
        <v>26180.713617689406</v>
      </c>
      <c r="G530" s="13">
        <f t="shared" si="99"/>
        <v>408.77672040229282</v>
      </c>
      <c r="H530" s="13">
        <f t="shared" si="99"/>
        <v>452.71853678969592</v>
      </c>
      <c r="I530" s="13">
        <f t="shared" si="99"/>
        <v>289.75349602776106</v>
      </c>
      <c r="J530" s="13">
        <f t="shared" si="99"/>
        <v>54.557451344582802</v>
      </c>
      <c r="K530" s="13">
        <f t="shared" si="99"/>
        <v>3.1305212174616965</v>
      </c>
      <c r="L530" s="13">
        <f t="shared" si="107"/>
        <v>1483.9367257817942</v>
      </c>
      <c r="M530" s="3">
        <v>0</v>
      </c>
      <c r="N530" s="3">
        <f t="shared" si="104"/>
        <v>408.77678143515669</v>
      </c>
      <c r="O530" s="3">
        <f t="shared" si="100"/>
        <v>452.71858291914697</v>
      </c>
      <c r="P530" s="3">
        <f t="shared" si="101"/>
        <v>289.7535006261798</v>
      </c>
      <c r="Q530" s="3">
        <f t="shared" si="102"/>
        <v>54.5574513446129</v>
      </c>
      <c r="R530" s="3">
        <f t="shared" si="103"/>
        <v>3.1305212174616965</v>
      </c>
      <c r="S530" s="3">
        <f t="shared" si="105"/>
        <v>1483.9368375425579</v>
      </c>
    </row>
    <row r="531" spans="5:19" x14ac:dyDescent="0.3">
      <c r="E531" s="4">
        <f t="shared" si="106"/>
        <v>2275</v>
      </c>
      <c r="F531" s="5">
        <f>F530*SUM(economy!Z321:AB321)/SUM(economy!Z320:AB320)</f>
        <v>26158.713456069599</v>
      </c>
      <c r="G531" s="13">
        <f t="shared" si="99"/>
        <v>410.37460433201096</v>
      </c>
      <c r="H531" s="13">
        <f t="shared" si="99"/>
        <v>453.93137752774879</v>
      </c>
      <c r="I531" s="13">
        <f t="shared" si="99"/>
        <v>289.79749889521645</v>
      </c>
      <c r="J531" s="13">
        <f t="shared" si="99"/>
        <v>54.513609380972575</v>
      </c>
      <c r="K531" s="13">
        <f t="shared" si="99"/>
        <v>3.1278985836700031</v>
      </c>
      <c r="L531" s="13">
        <f t="shared" si="107"/>
        <v>1486.744988719619</v>
      </c>
      <c r="M531" s="3">
        <v>0</v>
      </c>
      <c r="N531" s="3">
        <f t="shared" si="104"/>
        <v>410.37466536487483</v>
      </c>
      <c r="O531" s="3">
        <f t="shared" si="100"/>
        <v>453.93142353029634</v>
      </c>
      <c r="P531" s="3">
        <f t="shared" si="101"/>
        <v>289.79750343191239</v>
      </c>
      <c r="Q531" s="3">
        <f t="shared" si="102"/>
        <v>54.513609381000954</v>
      </c>
      <c r="R531" s="3">
        <f t="shared" si="103"/>
        <v>3.1278985836700031</v>
      </c>
      <c r="S531" s="3">
        <f t="shared" si="105"/>
        <v>1486.7451002917546</v>
      </c>
    </row>
    <row r="532" spans="5:19" x14ac:dyDescent="0.3">
      <c r="E532" s="4">
        <f t="shared" si="106"/>
        <v>2276</v>
      </c>
      <c r="F532" s="5">
        <f>F531*SUM(economy!Z322:AB322)/SUM(economy!Z321:AB321)</f>
        <v>26136.707519133564</v>
      </c>
      <c r="G532" s="13">
        <f t="shared" si="99"/>
        <v>411.97114552886029</v>
      </c>
      <c r="H532" s="13">
        <f t="shared" si="99"/>
        <v>455.13881596179294</v>
      </c>
      <c r="I532" s="13">
        <f t="shared" si="99"/>
        <v>289.83760594048334</v>
      </c>
      <c r="J532" s="13">
        <f t="shared" si="99"/>
        <v>54.46968979231675</v>
      </c>
      <c r="K532" s="13">
        <f t="shared" si="99"/>
        <v>3.1252750044285929</v>
      </c>
      <c r="L532" s="13">
        <f t="shared" si="107"/>
        <v>1489.542532227882</v>
      </c>
      <c r="M532" s="3">
        <v>0</v>
      </c>
      <c r="N532" s="3">
        <f t="shared" si="104"/>
        <v>411.97120656172416</v>
      </c>
      <c r="O532" s="3">
        <f t="shared" si="100"/>
        <v>455.13886183778612</v>
      </c>
      <c r="P532" s="3">
        <f t="shared" si="101"/>
        <v>289.83761041628497</v>
      </c>
      <c r="Q532" s="3">
        <f t="shared" si="102"/>
        <v>54.469689792343509</v>
      </c>
      <c r="R532" s="3">
        <f t="shared" si="103"/>
        <v>3.1252750044285929</v>
      </c>
      <c r="S532" s="3">
        <f t="shared" si="105"/>
        <v>1489.5426436125676</v>
      </c>
    </row>
    <row r="533" spans="5:19" x14ac:dyDescent="0.3">
      <c r="E533" s="4">
        <f t="shared" si="106"/>
        <v>2277</v>
      </c>
      <c r="F533" s="5">
        <f>F532*SUM(economy!Z323:AB323)/SUM(economy!Z322:AB322)</f>
        <v>26114.696560220644</v>
      </c>
      <c r="G533" s="13">
        <f t="shared" si="99"/>
        <v>413.56634364035671</v>
      </c>
      <c r="H533" s="13">
        <f t="shared" si="99"/>
        <v>456.34086641144495</v>
      </c>
      <c r="I533" s="13">
        <f t="shared" si="99"/>
        <v>289.87386858803353</v>
      </c>
      <c r="J533" s="13">
        <f t="shared" si="99"/>
        <v>54.425696335236125</v>
      </c>
      <c r="K533" s="13">
        <f t="shared" si="99"/>
        <v>3.1226505806013352</v>
      </c>
      <c r="L533" s="13">
        <f t="shared" si="107"/>
        <v>1492.3294255556727</v>
      </c>
      <c r="M533" s="3">
        <v>0</v>
      </c>
      <c r="N533" s="3">
        <f t="shared" si="104"/>
        <v>413.56640467322057</v>
      </c>
      <c r="O533" s="3">
        <f t="shared" si="100"/>
        <v>456.34091216123193</v>
      </c>
      <c r="P533" s="3">
        <f t="shared" si="101"/>
        <v>289.87387300375821</v>
      </c>
      <c r="Q533" s="3">
        <f t="shared" si="102"/>
        <v>54.425696335261357</v>
      </c>
      <c r="R533" s="3">
        <f t="shared" si="103"/>
        <v>3.1226505806013352</v>
      </c>
      <c r="S533" s="3">
        <f t="shared" si="105"/>
        <v>1492.3295367540736</v>
      </c>
    </row>
    <row r="534" spans="5:19" x14ac:dyDescent="0.3">
      <c r="E534" s="4">
        <f t="shared" si="106"/>
        <v>2278</v>
      </c>
      <c r="F534" s="5">
        <f>F533*SUM(economy!Z324:AB324)/SUM(economy!Z323:AB323)</f>
        <v>26092.681299437285</v>
      </c>
      <c r="G534" s="13">
        <f t="shared" si="99"/>
        <v>415.16019835999458</v>
      </c>
      <c r="H534" s="13">
        <f t="shared" si="99"/>
        <v>457.53754322766389</v>
      </c>
      <c r="I534" s="13">
        <f t="shared" si="99"/>
        <v>289.90633768526544</v>
      </c>
      <c r="J534" s="13">
        <f t="shared" si="99"/>
        <v>54.38163264016768</v>
      </c>
      <c r="K534" s="13">
        <f t="shared" si="99"/>
        <v>3.1200254087333041</v>
      </c>
      <c r="L534" s="13">
        <f t="shared" si="107"/>
        <v>1495.1057373218248</v>
      </c>
      <c r="M534" s="3">
        <v>0</v>
      </c>
      <c r="N534" s="3">
        <f t="shared" si="104"/>
        <v>415.16025939285845</v>
      </c>
      <c r="O534" s="3">
        <f t="shared" si="100"/>
        <v>457.53758885159181</v>
      </c>
      <c r="P534" s="3">
        <f t="shared" si="101"/>
        <v>289.90634204171954</v>
      </c>
      <c r="Q534" s="3">
        <f t="shared" si="102"/>
        <v>54.381632640191469</v>
      </c>
      <c r="R534" s="3">
        <f t="shared" si="103"/>
        <v>3.1200254087333041</v>
      </c>
      <c r="S534" s="3">
        <f t="shared" si="105"/>
        <v>1495.1058483350946</v>
      </c>
    </row>
    <row r="535" spans="5:19" x14ac:dyDescent="0.3">
      <c r="E535" s="4">
        <f t="shared" si="106"/>
        <v>2279</v>
      </c>
      <c r="F535" s="5">
        <f>F534*SUM(economy!Z325:AB325)/SUM(economy!Z324:AB324)</f>
        <v>26070.662424753034</v>
      </c>
      <c r="G535" s="13">
        <f t="shared" ref="G535:K550" si="108">G534*(1-G$5)+G$4*$F534*$L$4/1000</f>
        <v>416.75270942521843</v>
      </c>
      <c r="H535" s="13">
        <f t="shared" si="108"/>
        <v>458.72886078954451</v>
      </c>
      <c r="I535" s="13">
        <f t="shared" si="108"/>
        <v>289.93506350525752</v>
      </c>
      <c r="J535" s="13">
        <f t="shared" si="108"/>
        <v>54.337502214672469</v>
      </c>
      <c r="K535" s="13">
        <f t="shared" si="108"/>
        <v>3.1173995811898605</v>
      </c>
      <c r="L535" s="13">
        <f t="shared" si="107"/>
        <v>1497.8715355158827</v>
      </c>
      <c r="M535" s="3">
        <v>0</v>
      </c>
      <c r="N535" s="3">
        <f t="shared" si="104"/>
        <v>416.7527704580823</v>
      </c>
      <c r="O535" s="3">
        <f t="shared" si="100"/>
        <v>458.72890628795966</v>
      </c>
      <c r="P535" s="3">
        <f t="shared" si="101"/>
        <v>289.93506780323662</v>
      </c>
      <c r="Q535" s="3">
        <f t="shared" si="102"/>
        <v>54.337502214694894</v>
      </c>
      <c r="R535" s="3">
        <f t="shared" si="103"/>
        <v>3.1173995811898605</v>
      </c>
      <c r="S535" s="3">
        <f t="shared" si="105"/>
        <v>1497.8716463451633</v>
      </c>
    </row>
    <row r="536" spans="5:19" x14ac:dyDescent="0.3">
      <c r="E536" s="4">
        <f t="shared" si="106"/>
        <v>2280</v>
      </c>
      <c r="F536" s="5">
        <f>F535*SUM(economy!Z326:AB326)/SUM(economy!Z325:AB325)</f>
        <v>26048.640593070795</v>
      </c>
      <c r="G536" s="13">
        <f t="shared" si="108"/>
        <v>418.34387661546157</v>
      </c>
      <c r="H536" s="13">
        <f t="shared" si="108"/>
        <v>459.91483350122229</v>
      </c>
      <c r="I536" s="13">
        <f t="shared" si="108"/>
        <v>289.96009574964893</v>
      </c>
      <c r="J536" s="13">
        <f t="shared" si="108"/>
        <v>54.293308446683199</v>
      </c>
      <c r="K536" s="13">
        <f t="shared" si="108"/>
        <v>3.1147731862924681</v>
      </c>
      <c r="L536" s="13">
        <f t="shared" si="107"/>
        <v>1500.6268874993084</v>
      </c>
      <c r="M536" s="3">
        <v>0</v>
      </c>
      <c r="N536" s="3">
        <f t="shared" si="104"/>
        <v>418.34393764832544</v>
      </c>
      <c r="O536" s="3">
        <f t="shared" si="100"/>
        <v>459.91487887446993</v>
      </c>
      <c r="P536" s="3">
        <f t="shared" si="101"/>
        <v>289.96009998993787</v>
      </c>
      <c r="Q536" s="3">
        <f t="shared" si="102"/>
        <v>54.293308446704344</v>
      </c>
      <c r="R536" s="3">
        <f t="shared" si="103"/>
        <v>3.1147731862924681</v>
      </c>
      <c r="S536" s="3">
        <f t="shared" si="105"/>
        <v>1500.6269981457299</v>
      </c>
    </row>
    <row r="537" spans="5:19" x14ac:dyDescent="0.3">
      <c r="E537" s="4">
        <f t="shared" si="106"/>
        <v>2281</v>
      </c>
      <c r="F537" s="5">
        <f>F536*SUM(economy!Z327:AB327)/SUM(economy!Z326:AB326)</f>
        <v>26026.616431270817</v>
      </c>
      <c r="G537" s="13">
        <f t="shared" si="108"/>
        <v>419.9336997502499</v>
      </c>
      <c r="H537" s="13">
        <f t="shared" si="108"/>
        <v>461.09547578888754</v>
      </c>
      <c r="I537" s="13">
        <f t="shared" si="108"/>
        <v>289.98148355164233</v>
      </c>
      <c r="J537" s="13">
        <f t="shared" si="108"/>
        <v>54.249054607691932</v>
      </c>
      <c r="K537" s="13">
        <f t="shared" si="108"/>
        <v>3.1121463084513135</v>
      </c>
      <c r="L537" s="13">
        <f t="shared" si="107"/>
        <v>1503.371860006923</v>
      </c>
      <c r="M537" s="3">
        <v>0</v>
      </c>
      <c r="N537" s="3">
        <f t="shared" si="104"/>
        <v>419.93376078311377</v>
      </c>
      <c r="O537" s="3">
        <f t="shared" si="100"/>
        <v>461.09552103731198</v>
      </c>
      <c r="P537" s="3">
        <f t="shared" si="101"/>
        <v>289.98148773501549</v>
      </c>
      <c r="Q537" s="3">
        <f t="shared" si="102"/>
        <v>54.249054607711869</v>
      </c>
      <c r="R537" s="3">
        <f t="shared" si="103"/>
        <v>3.1121463084513135</v>
      </c>
      <c r="S537" s="3">
        <f t="shared" si="105"/>
        <v>1503.3719704716043</v>
      </c>
    </row>
    <row r="538" spans="5:19" x14ac:dyDescent="0.3">
      <c r="E538" s="4">
        <f t="shared" si="106"/>
        <v>2282</v>
      </c>
      <c r="F538" s="5">
        <f>F537*SUM(economy!Z328:AB328)/SUM(economy!Z327:AB327)</f>
        <v>26004.590537229436</v>
      </c>
      <c r="G538" s="13">
        <f t="shared" si="108"/>
        <v>421.52217868736972</v>
      </c>
      <c r="H538" s="13">
        <f t="shared" si="108"/>
        <v>462.27080209790574</v>
      </c>
      <c r="I538" s="13">
        <f t="shared" si="108"/>
        <v>289.9992754791237</v>
      </c>
      <c r="J538" s="13">
        <f t="shared" si="108"/>
        <v>54.204743855878164</v>
      </c>
      <c r="K538" s="13">
        <f t="shared" si="108"/>
        <v>3.1095190282947618</v>
      </c>
      <c r="L538" s="13">
        <f t="shared" si="107"/>
        <v>1506.106519148572</v>
      </c>
      <c r="M538" s="3">
        <v>0</v>
      </c>
      <c r="N538" s="3">
        <f t="shared" si="104"/>
        <v>421.52223972023359</v>
      </c>
      <c r="O538" s="3">
        <f t="shared" si="100"/>
        <v>462.27084722185037</v>
      </c>
      <c r="P538" s="3">
        <f t="shared" si="101"/>
        <v>289.999279606345</v>
      </c>
      <c r="Q538" s="3">
        <f t="shared" si="102"/>
        <v>54.204743855896957</v>
      </c>
      <c r="R538" s="3">
        <f t="shared" si="103"/>
        <v>3.1095190282947618</v>
      </c>
      <c r="S538" s="3">
        <f t="shared" si="105"/>
        <v>1506.1066294326208</v>
      </c>
    </row>
    <row r="539" spans="5:19" x14ac:dyDescent="0.3">
      <c r="E539" s="4">
        <f t="shared" si="106"/>
        <v>2283</v>
      </c>
      <c r="F539" s="5">
        <f>F538*SUM(economy!Z329:AB329)/SUM(economy!Z328:AB328)</f>
        <v>25982.563480812827</v>
      </c>
      <c r="G539" s="13">
        <f t="shared" si="108"/>
        <v>423.10931332109732</v>
      </c>
      <c r="H539" s="13">
        <f t="shared" si="108"/>
        <v>463.44082689004131</v>
      </c>
      <c r="I539" s="13">
        <f t="shared" si="108"/>
        <v>290.01351953789242</v>
      </c>
      <c r="J539" s="13">
        <f t="shared" si="108"/>
        <v>54.160379239177793</v>
      </c>
      <c r="K539" s="13">
        <f t="shared" si="108"/>
        <v>3.1068914227956999</v>
      </c>
      <c r="L539" s="13">
        <f t="shared" si="107"/>
        <v>1508.8309304110046</v>
      </c>
      <c r="M539" s="3">
        <v>0</v>
      </c>
      <c r="N539" s="3">
        <f t="shared" si="104"/>
        <v>423.10937435396119</v>
      </c>
      <c r="O539" s="3">
        <f t="shared" si="100"/>
        <v>463.44087188984861</v>
      </c>
      <c r="P539" s="3">
        <f t="shared" si="101"/>
        <v>290.01352360971561</v>
      </c>
      <c r="Q539" s="3">
        <f t="shared" si="102"/>
        <v>54.160379239195514</v>
      </c>
      <c r="R539" s="3">
        <f t="shared" si="103"/>
        <v>3.1068914227956999</v>
      </c>
      <c r="S539" s="3">
        <f t="shared" si="105"/>
        <v>1508.8310405155166</v>
      </c>
    </row>
    <row r="540" spans="5:19" x14ac:dyDescent="0.3">
      <c r="E540" s="4">
        <f t="shared" si="106"/>
        <v>2284</v>
      </c>
      <c r="F540" s="5">
        <f>F539*SUM(economy!Z330:AB330)/SUM(economy!Z329:AB329)</f>
        <v>25960.535804846255</v>
      </c>
      <c r="G540" s="13">
        <f t="shared" si="108"/>
        <v>424.69510358048967</v>
      </c>
      <c r="H540" s="13">
        <f t="shared" si="108"/>
        <v>464.60556464078252</v>
      </c>
      <c r="I540" s="13">
        <f t="shared" si="108"/>
        <v>290.02426317499845</v>
      </c>
      <c r="J540" s="13">
        <f t="shared" si="108"/>
        <v>54.115963698293434</v>
      </c>
      <c r="K540" s="13">
        <f t="shared" si="108"/>
        <v>3.104263565394823</v>
      </c>
      <c r="L540" s="13">
        <f t="shared" si="107"/>
        <v>1511.5451586599588</v>
      </c>
      <c r="M540" s="3">
        <v>0</v>
      </c>
      <c r="N540" s="3">
        <f t="shared" si="104"/>
        <v>424.69516461335354</v>
      </c>
      <c r="O540" s="3">
        <f t="shared" si="100"/>
        <v>464.605609516794</v>
      </c>
      <c r="P540" s="3">
        <f t="shared" si="101"/>
        <v>290.02426719216714</v>
      </c>
      <c r="Q540" s="3">
        <f t="shared" si="102"/>
        <v>54.115963698310139</v>
      </c>
      <c r="R540" s="3">
        <f t="shared" si="103"/>
        <v>3.104263565394823</v>
      </c>
      <c r="S540" s="3">
        <f t="shared" si="105"/>
        <v>1511.5452685860198</v>
      </c>
    </row>
    <row r="541" spans="5:19" x14ac:dyDescent="0.3">
      <c r="E541" s="4">
        <f t="shared" si="106"/>
        <v>2285</v>
      </c>
      <c r="F541" s="5">
        <f>F540*SUM(economy!Z331:AB331)/SUM(economy!Z330:AB330)</f>
        <v>25938.508026058978</v>
      </c>
      <c r="G541" s="13">
        <f t="shared" si="108"/>
        <v>426.2795494277338</v>
      </c>
      <c r="H541" s="13">
        <f t="shared" si="108"/>
        <v>465.76502983676454</v>
      </c>
      <c r="I541" s="13">
        <f t="shared" si="108"/>
        <v>290.03155328217935</v>
      </c>
      <c r="J541" s="13">
        <f t="shared" si="108"/>
        <v>54.071500069646483</v>
      </c>
      <c r="K541" s="13">
        <f t="shared" si="108"/>
        <v>3.1016355261209196</v>
      </c>
      <c r="L541" s="13">
        <f t="shared" si="107"/>
        <v>1514.2492681424449</v>
      </c>
      <c r="M541" s="3">
        <v>0</v>
      </c>
      <c r="N541" s="3">
        <f t="shared" si="104"/>
        <v>426.27961046059767</v>
      </c>
      <c r="O541" s="3">
        <f t="shared" si="100"/>
        <v>465.76507458932076</v>
      </c>
      <c r="P541" s="3">
        <f t="shared" si="101"/>
        <v>290.03155724542711</v>
      </c>
      <c r="Q541" s="3">
        <f t="shared" si="102"/>
        <v>54.071500069662235</v>
      </c>
      <c r="R541" s="3">
        <f t="shared" si="103"/>
        <v>3.1016355261209196</v>
      </c>
      <c r="S541" s="3">
        <f t="shared" si="105"/>
        <v>1514.2493778911287</v>
      </c>
    </row>
    <row r="542" spans="5:19" x14ac:dyDescent="0.3">
      <c r="E542" s="4">
        <f t="shared" si="106"/>
        <v>2286</v>
      </c>
      <c r="F542" s="5">
        <f>F541*SUM(economy!Z332:AB332)/SUM(economy!Z331:AB331)</f>
        <v>25916.480636005643</v>
      </c>
      <c r="G542" s="13">
        <f t="shared" si="108"/>
        <v>427.8626508565543</v>
      </c>
      <c r="H542" s="13">
        <f t="shared" si="108"/>
        <v>466.91923697328872</v>
      </c>
      <c r="I542" s="13">
        <f t="shared" si="108"/>
        <v>290.03543619939353</v>
      </c>
      <c r="J542" s="13">
        <f t="shared" si="108"/>
        <v>54.02699108827148</v>
      </c>
      <c r="K542" s="13">
        <f t="shared" si="108"/>
        <v>3.0990073717081863</v>
      </c>
      <c r="L542" s="13">
        <f t="shared" si="107"/>
        <v>1516.9433224892164</v>
      </c>
      <c r="M542" s="3">
        <v>0</v>
      </c>
      <c r="N542" s="3">
        <f t="shared" si="104"/>
        <v>427.86271188941816</v>
      </c>
      <c r="O542" s="3">
        <f t="shared" si="100"/>
        <v>466.91928160272931</v>
      </c>
      <c r="P542" s="3">
        <f t="shared" si="101"/>
        <v>290.0354401094441</v>
      </c>
      <c r="Q542" s="3">
        <f t="shared" si="102"/>
        <v>54.02699108828633</v>
      </c>
      <c r="R542" s="3">
        <f t="shared" si="103"/>
        <v>3.0990073717081863</v>
      </c>
      <c r="S542" s="3">
        <f t="shared" si="105"/>
        <v>1516.9434320615862</v>
      </c>
    </row>
    <row r="543" spans="5:19" x14ac:dyDescent="0.3">
      <c r="E543" s="4">
        <f t="shared" si="106"/>
        <v>2287</v>
      </c>
      <c r="F543" s="5">
        <f>F542*SUM(economy!Z333:AB333)/SUM(economy!Z332:AB332)</f>
        <v>25894.454101964147</v>
      </c>
      <c r="G543" s="13">
        <f t="shared" si="108"/>
        <v>429.4444078906767</v>
      </c>
      <c r="H543" s="13">
        <f t="shared" si="108"/>
        <v>468.06820055193458</v>
      </c>
      <c r="I543" s="13">
        <f t="shared" si="108"/>
        <v>290.03595771844448</v>
      </c>
      <c r="J543" s="13">
        <f t="shared" si="108"/>
        <v>53.982439390653248</v>
      </c>
      <c r="K543" s="13">
        <f t="shared" si="108"/>
        <v>3.0963791657106423</v>
      </c>
      <c r="L543" s="13">
        <f t="shared" si="107"/>
        <v>1519.6273847174198</v>
      </c>
      <c r="M543" s="3">
        <v>0</v>
      </c>
      <c r="N543" s="3">
        <f t="shared" si="104"/>
        <v>429.44446892354057</v>
      </c>
      <c r="O543" s="3">
        <f t="shared" si="100"/>
        <v>468.06824505859822</v>
      </c>
      <c r="P543" s="3">
        <f t="shared" si="101"/>
        <v>290.03596157601191</v>
      </c>
      <c r="Q543" s="3">
        <f t="shared" si="102"/>
        <v>53.982439390667253</v>
      </c>
      <c r="R543" s="3">
        <f t="shared" si="103"/>
        <v>3.0963791657106423</v>
      </c>
      <c r="S543" s="3">
        <f t="shared" si="105"/>
        <v>1519.6274941145286</v>
      </c>
    </row>
    <row r="544" spans="5:19" x14ac:dyDescent="0.3">
      <c r="E544" s="4">
        <f t="shared" si="106"/>
        <v>2288</v>
      </c>
      <c r="F544" s="5">
        <f>F543*SUM(economy!Z334:AB334)/SUM(economy!Z333:AB333)</f>
        <v>25872.428867810628</v>
      </c>
      <c r="G544" s="13">
        <f t="shared" si="108"/>
        <v>431.02482058234585</v>
      </c>
      <c r="H544" s="13">
        <f t="shared" si="108"/>
        <v>469.21193507826337</v>
      </c>
      <c r="I544" s="13">
        <f t="shared" si="108"/>
        <v>290.03316308669145</v>
      </c>
      <c r="J544" s="13">
        <f t="shared" si="108"/>
        <v>53.937847517507343</v>
      </c>
      <c r="K544" s="13">
        <f t="shared" si="108"/>
        <v>3.0937509686136782</v>
      </c>
      <c r="L544" s="13">
        <f t="shared" si="107"/>
        <v>1522.3015172334217</v>
      </c>
      <c r="M544" s="3">
        <v>0</v>
      </c>
      <c r="N544" s="3">
        <f t="shared" si="104"/>
        <v>431.02488161520972</v>
      </c>
      <c r="O544" s="3">
        <f t="shared" si="100"/>
        <v>469.21197946248782</v>
      </c>
      <c r="P544" s="3">
        <f t="shared" si="101"/>
        <v>290.03316689248021</v>
      </c>
      <c r="Q544" s="3">
        <f t="shared" si="102"/>
        <v>53.937847517520545</v>
      </c>
      <c r="R544" s="3">
        <f t="shared" si="103"/>
        <v>3.0937509686136782</v>
      </c>
      <c r="S544" s="3">
        <f t="shared" si="105"/>
        <v>1522.3016264563121</v>
      </c>
    </row>
    <row r="545" spans="5:19" x14ac:dyDescent="0.3">
      <c r="E545" s="4">
        <f t="shared" si="106"/>
        <v>2289</v>
      </c>
      <c r="F545" s="5">
        <f>F544*SUM(economy!Z335:AB335)/SUM(economy!Z334:AB334)</f>
        <v>25850.405354872168</v>
      </c>
      <c r="G545" s="13">
        <f t="shared" si="108"/>
        <v>432.60388901089766</v>
      </c>
      <c r="H545" s="13">
        <f t="shared" si="108"/>
        <v>470.3504550596096</v>
      </c>
      <c r="I545" s="13">
        <f t="shared" si="108"/>
        <v>290.0270970108412</v>
      </c>
      <c r="J545" s="13">
        <f t="shared" si="108"/>
        <v>53.893217916504369</v>
      </c>
      <c r="K545" s="13">
        <f t="shared" si="108"/>
        <v>3.0911228379427933</v>
      </c>
      <c r="L545" s="13">
        <f t="shared" si="107"/>
        <v>1524.9657818357955</v>
      </c>
      <c r="M545" s="3">
        <v>0</v>
      </c>
      <c r="N545" s="3">
        <f t="shared" si="104"/>
        <v>432.60395004376153</v>
      </c>
      <c r="O545" s="3">
        <f t="shared" si="100"/>
        <v>470.35049932173172</v>
      </c>
      <c r="P545" s="3">
        <f t="shared" si="101"/>
        <v>290.02710076554632</v>
      </c>
      <c r="Q545" s="3">
        <f t="shared" si="102"/>
        <v>53.893217916516804</v>
      </c>
      <c r="R545" s="3">
        <f t="shared" si="103"/>
        <v>3.0911228379427933</v>
      </c>
      <c r="S545" s="3">
        <f t="shared" si="105"/>
        <v>1524.965890885499</v>
      </c>
    </row>
    <row r="546" spans="5:19" x14ac:dyDescent="0.3">
      <c r="E546" s="4">
        <f t="shared" si="106"/>
        <v>2290</v>
      </c>
      <c r="F546" s="5">
        <f>F545*SUM(economy!Z336:AB336)/SUM(economy!Z335:AB335)</f>
        <v>25828.38396275691</v>
      </c>
      <c r="G546" s="13">
        <f t="shared" si="108"/>
        <v>434.18161328138279</v>
      </c>
      <c r="H546" s="13">
        <f t="shared" si="108"/>
        <v>471.48377500295879</v>
      </c>
      <c r="I546" s="13">
        <f t="shared" si="108"/>
        <v>290.01780366081761</v>
      </c>
      <c r="J546" s="13">
        <f t="shared" si="108"/>
        <v>53.848552944938724</v>
      </c>
      <c r="K546" s="13">
        <f t="shared" si="108"/>
        <v>3.0884948283695808</v>
      </c>
      <c r="L546" s="13">
        <f t="shared" si="107"/>
        <v>1527.6202397184677</v>
      </c>
      <c r="M546" s="3">
        <v>0</v>
      </c>
      <c r="N546" s="3">
        <f t="shared" si="104"/>
        <v>434.18167431424666</v>
      </c>
      <c r="O546" s="3">
        <f t="shared" si="100"/>
        <v>471.48381914331452</v>
      </c>
      <c r="P546" s="3">
        <f t="shared" si="101"/>
        <v>290.01780736512478</v>
      </c>
      <c r="Q546" s="3">
        <f t="shared" si="102"/>
        <v>53.848552944950448</v>
      </c>
      <c r="R546" s="3">
        <f t="shared" si="103"/>
        <v>3.0884948283695808</v>
      </c>
      <c r="S546" s="3">
        <f t="shared" si="105"/>
        <v>1527.6203485960059</v>
      </c>
    </row>
    <row r="547" spans="5:19" x14ac:dyDescent="0.3">
      <c r="E547" s="4">
        <f t="shared" si="106"/>
        <v>2291</v>
      </c>
      <c r="F547" s="5">
        <f>F546*SUM(economy!Z337:AB337)/SUM(economy!Z336:AB336)</f>
        <v>25806.36507016305</v>
      </c>
      <c r="G547" s="13">
        <f t="shared" si="108"/>
        <v>435.75799352324123</v>
      </c>
      <c r="H547" s="13">
        <f t="shared" si="108"/>
        <v>472.61190941290943</v>
      </c>
      <c r="I547" s="13">
        <f t="shared" si="108"/>
        <v>290.00532667370368</v>
      </c>
      <c r="J547" s="13">
        <f t="shared" si="108"/>
        <v>53.803854872342377</v>
      </c>
      <c r="K547" s="13">
        <f t="shared" si="108"/>
        <v>3.0858669918149841</v>
      </c>
      <c r="L547" s="13">
        <f t="shared" si="107"/>
        <v>1530.2649514740117</v>
      </c>
      <c r="M547" s="3">
        <v>0</v>
      </c>
      <c r="N547" s="3">
        <f t="shared" si="104"/>
        <v>435.75805455610509</v>
      </c>
      <c r="O547" s="3">
        <f t="shared" si="100"/>
        <v>472.61195343183368</v>
      </c>
      <c r="P547" s="3">
        <f t="shared" si="101"/>
        <v>290.00533032828935</v>
      </c>
      <c r="Q547" s="3">
        <f t="shared" si="102"/>
        <v>53.803854872353433</v>
      </c>
      <c r="R547" s="3">
        <f t="shared" si="103"/>
        <v>3.0858669918149841</v>
      </c>
      <c r="S547" s="3">
        <f t="shared" si="105"/>
        <v>1530.2650601803966</v>
      </c>
    </row>
    <row r="548" spans="5:19" x14ac:dyDescent="0.3">
      <c r="E548" s="4">
        <f t="shared" si="106"/>
        <v>2292</v>
      </c>
      <c r="F548" s="5">
        <f>F547*SUM(economy!Z338:AB338)/SUM(economy!Z337:AB337)</f>
        <v>25784.349035666077</v>
      </c>
      <c r="G548" s="13">
        <f t="shared" si="108"/>
        <v>437.33302988902585</v>
      </c>
      <c r="H548" s="13">
        <f t="shared" si="108"/>
        <v>473.73487278971561</v>
      </c>
      <c r="I548" s="13">
        <f t="shared" si="108"/>
        <v>289.98970915775215</v>
      </c>
      <c r="J548" s="13">
        <f t="shared" si="108"/>
        <v>53.759125883044192</v>
      </c>
      <c r="K548" s="13">
        <f t="shared" si="108"/>
        <v>3.0832393775499045</v>
      </c>
      <c r="L548" s="13">
        <f t="shared" si="107"/>
        <v>1532.8999770970877</v>
      </c>
      <c r="M548" s="3">
        <v>0</v>
      </c>
      <c r="N548" s="3">
        <f t="shared" si="104"/>
        <v>437.33309092188972</v>
      </c>
      <c r="O548" s="3">
        <f t="shared" si="100"/>
        <v>473.73491668754252</v>
      </c>
      <c r="P548" s="3">
        <f t="shared" si="101"/>
        <v>289.98971276328371</v>
      </c>
      <c r="Q548" s="3">
        <f t="shared" si="102"/>
        <v>53.759125883054615</v>
      </c>
      <c r="R548" s="3">
        <f t="shared" si="103"/>
        <v>3.0832393775499045</v>
      </c>
      <c r="S548" s="3">
        <f t="shared" si="105"/>
        <v>1532.9000856333205</v>
      </c>
    </row>
    <row r="549" spans="5:19" x14ac:dyDescent="0.3">
      <c r="E549" s="4">
        <f t="shared" si="106"/>
        <v>2293</v>
      </c>
      <c r="F549" s="5">
        <f>F548*SUM(economy!Z339:AB339)/SUM(economy!Z338:AB338)</f>
        <v>25762.336198485278</v>
      </c>
      <c r="G549" s="13">
        <f t="shared" si="108"/>
        <v>438.90672255317446</v>
      </c>
      <c r="H549" s="13">
        <f t="shared" si="108"/>
        <v>474.85267962741011</v>
      </c>
      <c r="I549" s="13">
        <f t="shared" si="108"/>
        <v>289.97099369646077</v>
      </c>
      <c r="J549" s="13">
        <f t="shared" si="108"/>
        <v>53.714368078675534</v>
      </c>
      <c r="K549" s="13">
        <f t="shared" si="108"/>
        <v>3.0806120322931849</v>
      </c>
      <c r="L549" s="13">
        <f t="shared" si="107"/>
        <v>1535.525375988014</v>
      </c>
      <c r="M549" s="3">
        <v>0</v>
      </c>
      <c r="N549" s="3">
        <f t="shared" si="104"/>
        <v>438.90678358603833</v>
      </c>
      <c r="O549" s="3">
        <f t="shared" si="100"/>
        <v>474.85272340447284</v>
      </c>
      <c r="P549" s="3">
        <f t="shared" si="101"/>
        <v>289.97099725359664</v>
      </c>
      <c r="Q549" s="3">
        <f t="shared" si="102"/>
        <v>53.714368078685361</v>
      </c>
      <c r="R549" s="3">
        <f t="shared" si="103"/>
        <v>3.0806120322931849</v>
      </c>
      <c r="S549" s="3">
        <f t="shared" si="105"/>
        <v>1535.5254843550863</v>
      </c>
    </row>
    <row r="550" spans="5:19" x14ac:dyDescent="0.3">
      <c r="E550" s="4">
        <f t="shared" si="106"/>
        <v>2294</v>
      </c>
      <c r="F550" s="5">
        <f>F549*SUM(economy!Z340:AB340)/SUM(economy!Z339:AB339)</f>
        <v>25740.326879229757</v>
      </c>
      <c r="G550" s="13">
        <f t="shared" si="108"/>
        <v>440.47907171082846</v>
      </c>
      <c r="H550" s="13">
        <f t="shared" si="108"/>
        <v>475.96534441200373</v>
      </c>
      <c r="I550" s="13">
        <f t="shared" si="108"/>
        <v>289.94922235270786</v>
      </c>
      <c r="J550" s="13">
        <f t="shared" si="108"/>
        <v>53.669583480622642</v>
      </c>
      <c r="K550" s="13">
        <f t="shared" si="108"/>
        <v>3.0779850003070246</v>
      </c>
      <c r="L550" s="13">
        <f t="shared" si="107"/>
        <v>1538.1412069564697</v>
      </c>
      <c r="M550" s="3">
        <v>0</v>
      </c>
      <c r="N550" s="3">
        <f t="shared" si="104"/>
        <v>440.47913274369233</v>
      </c>
      <c r="O550" s="3">
        <f t="shared" si="100"/>
        <v>475.96538806863447</v>
      </c>
      <c r="P550" s="3">
        <f t="shared" si="101"/>
        <v>289.94922586209765</v>
      </c>
      <c r="Q550" s="3">
        <f t="shared" si="102"/>
        <v>53.669583480631907</v>
      </c>
      <c r="R550" s="3">
        <f t="shared" si="103"/>
        <v>3.0779850003070246</v>
      </c>
      <c r="S550" s="3">
        <f t="shared" si="105"/>
        <v>1538.1413151553634</v>
      </c>
    </row>
    <row r="551" spans="5:19" x14ac:dyDescent="0.3">
      <c r="E551" s="4">
        <f t="shared" si="106"/>
        <v>2295</v>
      </c>
      <c r="F551" s="5">
        <f>F550*SUM(economy!Z341:AB341)/SUM(economy!Z340:AB340)</f>
        <v>25718.321380624377</v>
      </c>
      <c r="G551" s="13">
        <f t="shared" ref="G551:K556" si="109">G550*(1-G$5)+G$4*$F550*$L$4/1000</f>
        <v>442.05007757669694</v>
      </c>
      <c r="H551" s="13">
        <f t="shared" si="109"/>
        <v>477.07288161975981</v>
      </c>
      <c r="I551" s="13">
        <f t="shared" si="109"/>
        <v>289.92443667294458</v>
      </c>
      <c r="J551" s="13">
        <f t="shared" si="109"/>
        <v>53.624774032426494</v>
      </c>
      <c r="K551" s="13">
        <f t="shared" si="109"/>
        <v>3.0753583234898736</v>
      </c>
      <c r="L551" s="13">
        <f t="shared" si="107"/>
        <v>1540.7475282253179</v>
      </c>
      <c r="M551" s="3">
        <v>0</v>
      </c>
      <c r="N551" s="3">
        <f t="shared" si="104"/>
        <v>442.0501386095608</v>
      </c>
      <c r="O551" s="3">
        <f t="shared" si="100"/>
        <v>477.07292515628984</v>
      </c>
      <c r="P551" s="3">
        <f t="shared" si="101"/>
        <v>289.92444013522913</v>
      </c>
      <c r="Q551" s="3">
        <f t="shared" si="102"/>
        <v>53.624774032435234</v>
      </c>
      <c r="R551" s="3">
        <f t="shared" si="103"/>
        <v>3.0753583234898736</v>
      </c>
      <c r="S551" s="3">
        <f t="shared" si="105"/>
        <v>1540.7476362570048</v>
      </c>
    </row>
    <row r="552" spans="5:19" x14ac:dyDescent="0.3">
      <c r="E552" s="4">
        <f t="shared" si="106"/>
        <v>2296</v>
      </c>
      <c r="F552" s="5">
        <f>F551*SUM(economy!Z342:AB342)/SUM(economy!Z341:AB341)</f>
        <v>25696.319988215797</v>
      </c>
      <c r="G552" s="13">
        <f t="shared" si="109"/>
        <v>443.61974038396511</v>
      </c>
      <c r="H552" s="13">
        <f t="shared" si="109"/>
        <v>478.17530571554209</v>
      </c>
      <c r="I552" s="13">
        <f t="shared" si="109"/>
        <v>289.89667769143972</v>
      </c>
      <c r="J552" s="13">
        <f t="shared" si="109"/>
        <v>53.579941602130759</v>
      </c>
      <c r="K552" s="13">
        <f t="shared" si="109"/>
        <v>3.0727320414668622</v>
      </c>
      <c r="L552" s="13">
        <f t="shared" si="107"/>
        <v>1543.3443974345446</v>
      </c>
      <c r="M552" s="3">
        <v>0</v>
      </c>
      <c r="N552" s="3">
        <f t="shared" si="104"/>
        <v>443.61980141682898</v>
      </c>
      <c r="O552" s="3">
        <f t="shared" si="100"/>
        <v>478.17534913230185</v>
      </c>
      <c r="P552" s="3">
        <f t="shared" si="101"/>
        <v>289.89668110725137</v>
      </c>
      <c r="Q552" s="3">
        <f t="shared" si="102"/>
        <v>53.579941602138994</v>
      </c>
      <c r="R552" s="3">
        <f t="shared" si="103"/>
        <v>3.0727320414668622</v>
      </c>
      <c r="S552" s="3">
        <f t="shared" si="105"/>
        <v>1543.344505299988</v>
      </c>
    </row>
    <row r="553" spans="5:19" x14ac:dyDescent="0.3">
      <c r="E553" s="4">
        <f t="shared" si="106"/>
        <v>2297</v>
      </c>
      <c r="F553" s="5">
        <f>F552*SUM(economy!Z343:AB343)/SUM(economy!Z342:AB342)</f>
        <v>25674.322971059235</v>
      </c>
      <c r="G553" s="13">
        <f t="shared" si="109"/>
        <v>445.1880603832459</v>
      </c>
      <c r="H553" s="13">
        <f t="shared" si="109"/>
        <v>479.27263115123293</v>
      </c>
      <c r="I553" s="13">
        <f t="shared" si="109"/>
        <v>289.86598593457398</v>
      </c>
      <c r="J553" s="13">
        <f t="shared" si="109"/>
        <v>53.53508798457851</v>
      </c>
      <c r="K553" s="13">
        <f t="shared" si="109"/>
        <v>3.0701061916777941</v>
      </c>
      <c r="L553" s="13">
        <f t="shared" si="107"/>
        <v>1545.931871645309</v>
      </c>
      <c r="M553" s="3">
        <v>0</v>
      </c>
      <c r="N553" s="3">
        <f t="shared" si="104"/>
        <v>445.18812141610977</v>
      </c>
      <c r="O553" s="3">
        <f t="shared" si="100"/>
        <v>479.27267444855187</v>
      </c>
      <c r="P553" s="3">
        <f t="shared" si="101"/>
        <v>289.86598930453653</v>
      </c>
      <c r="Q553" s="3">
        <f t="shared" si="102"/>
        <v>53.535087984586276</v>
      </c>
      <c r="R553" s="3">
        <f t="shared" si="103"/>
        <v>3.0701061916777941</v>
      </c>
      <c r="S553" s="3">
        <f t="shared" si="105"/>
        <v>1545.931979345462</v>
      </c>
    </row>
    <row r="554" spans="5:19" x14ac:dyDescent="0.3">
      <c r="E554" s="4">
        <f t="shared" si="106"/>
        <v>2298</v>
      </c>
      <c r="F554" s="5">
        <f>F553*SUM(economy!Z344:AB344)/SUM(economy!Z343:AB343)</f>
        <v>25652.330582386512</v>
      </c>
      <c r="G554" s="13">
        <f t="shared" si="109"/>
        <v>446.75503784157348</v>
      </c>
      <c r="H554" s="13">
        <f t="shared" si="109"/>
        <v>480.36487236422039</v>
      </c>
      <c r="I554" s="13">
        <f t="shared" si="109"/>
        <v>289.8324014251794</v>
      </c>
      <c r="J554" s="13">
        <f t="shared" si="109"/>
        <v>53.490214903658341</v>
      </c>
      <c r="K554" s="13">
        <f t="shared" si="109"/>
        <v>3.067480809462757</v>
      </c>
      <c r="L554" s="13">
        <f t="shared" si="107"/>
        <v>1548.5100073440944</v>
      </c>
      <c r="M554" s="3">
        <v>0</v>
      </c>
      <c r="N554" s="3">
        <f t="shared" si="104"/>
        <v>446.75509887443735</v>
      </c>
      <c r="O554" s="3">
        <f t="shared" si="100"/>
        <v>480.36491554242713</v>
      </c>
      <c r="P554" s="3">
        <f t="shared" si="101"/>
        <v>289.83240474990822</v>
      </c>
      <c r="Q554" s="3">
        <f t="shared" si="102"/>
        <v>53.490214903665667</v>
      </c>
      <c r="R554" s="3">
        <f t="shared" si="103"/>
        <v>3.067480809462757</v>
      </c>
      <c r="S554" s="3">
        <f t="shared" si="105"/>
        <v>1548.510114879901</v>
      </c>
    </row>
    <row r="555" spans="5:19" x14ac:dyDescent="0.3">
      <c r="E555" s="4">
        <f t="shared" si="106"/>
        <v>2299</v>
      </c>
      <c r="F555" s="5">
        <f>F554*SUM(economy!Z345:AB345)/SUM(economy!Z344:AB344)</f>
        <v>25630.343060254967</v>
      </c>
      <c r="G555" s="13">
        <f t="shared" si="109"/>
        <v>448.32067304143743</v>
      </c>
      <c r="H555" s="13">
        <f t="shared" si="109"/>
        <v>481.45204377595257</v>
      </c>
      <c r="I555" s="13">
        <f t="shared" si="109"/>
        <v>289.79596368692108</v>
      </c>
      <c r="J555" s="13">
        <f t="shared" si="109"/>
        <v>53.445324014500542</v>
      </c>
      <c r="K555" s="13">
        <f t="shared" si="109"/>
        <v>3.0648559281454162</v>
      </c>
      <c r="L555" s="13">
        <f t="shared" si="107"/>
        <v>1551.0788604469569</v>
      </c>
      <c r="M555" s="3">
        <v>0</v>
      </c>
      <c r="N555" s="3">
        <f t="shared" si="104"/>
        <v>448.3207340743013</v>
      </c>
      <c r="O555" s="3">
        <f t="shared" si="100"/>
        <v>481.45208683537481</v>
      </c>
      <c r="P555" s="3">
        <f t="shared" si="101"/>
        <v>289.79596696702339</v>
      </c>
      <c r="Q555" s="3">
        <f t="shared" si="102"/>
        <v>53.445324014507449</v>
      </c>
      <c r="R555" s="3">
        <f t="shared" si="103"/>
        <v>3.0648559281454162</v>
      </c>
      <c r="S555" s="3">
        <f t="shared" si="105"/>
        <v>1551.0789678193521</v>
      </c>
    </row>
    <row r="556" spans="5:19" x14ac:dyDescent="0.3">
      <c r="E556" s="4">
        <f t="shared" si="106"/>
        <v>2300</v>
      </c>
      <c r="F556" s="5">
        <f>F555*SUM(economy!Z346:AB346)/SUM(economy!Z345:AB345)</f>
        <v>25608.360628178802</v>
      </c>
      <c r="G556" s="13">
        <f t="shared" si="109"/>
        <v>449.88496627985677</v>
      </c>
      <c r="H556" s="13">
        <f t="shared" si="109"/>
        <v>482.5341597905566</v>
      </c>
      <c r="I556" s="13">
        <f t="shared" si="109"/>
        <v>289.75671174871781</v>
      </c>
      <c r="J556" s="13">
        <f t="shared" si="109"/>
        <v>53.400416905624027</v>
      </c>
      <c r="K556" s="13">
        <f t="shared" si="109"/>
        <v>3.0622315791139973</v>
      </c>
      <c r="L556" s="13">
        <f t="shared" si="107"/>
        <v>1553.6384863038693</v>
      </c>
      <c r="M556" s="3">
        <v>0</v>
      </c>
      <c r="N556" s="3">
        <f t="shared" si="104"/>
        <v>449.88502731272064</v>
      </c>
      <c r="O556" s="3">
        <f t="shared" si="100"/>
        <v>482.53420273152108</v>
      </c>
      <c r="P556" s="3">
        <f t="shared" si="101"/>
        <v>289.75671498479255</v>
      </c>
      <c r="Q556" s="3">
        <f t="shared" si="102"/>
        <v>53.400416905630543</v>
      </c>
      <c r="R556" s="3">
        <f t="shared" si="103"/>
        <v>3.0622315791139973</v>
      </c>
      <c r="S556" s="3">
        <f t="shared" si="105"/>
        <v>1553.6385935137787</v>
      </c>
    </row>
    <row r="557" spans="5:19" x14ac:dyDescent="0.3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 x14ac:dyDescent="0.3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 x14ac:dyDescent="0.3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 x14ac:dyDescent="0.3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 x14ac:dyDescent="0.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 x14ac:dyDescent="0.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 x14ac:dyDescent="0.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 x14ac:dyDescent="0.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 x14ac:dyDescent="0.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 x14ac:dyDescent="0.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 x14ac:dyDescent="0.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 x14ac:dyDescent="0.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 x14ac:dyDescent="0.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 x14ac:dyDescent="0.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 x14ac:dyDescent="0.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 x14ac:dyDescent="0.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 x14ac:dyDescent="0.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 x14ac:dyDescent="0.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 x14ac:dyDescent="0.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 x14ac:dyDescent="0.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 x14ac:dyDescent="0.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 x14ac:dyDescent="0.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 x14ac:dyDescent="0.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 x14ac:dyDescent="0.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 x14ac:dyDescent="0.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 x14ac:dyDescent="0.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 x14ac:dyDescent="0.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 x14ac:dyDescent="0.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 x14ac:dyDescent="0.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 x14ac:dyDescent="0.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 x14ac:dyDescent="0.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 x14ac:dyDescent="0.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 x14ac:dyDescent="0.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 x14ac:dyDescent="0.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 x14ac:dyDescent="0.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 x14ac:dyDescent="0.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 x14ac:dyDescent="0.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 x14ac:dyDescent="0.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 x14ac:dyDescent="0.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 x14ac:dyDescent="0.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 x14ac:dyDescent="0.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 x14ac:dyDescent="0.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 x14ac:dyDescent="0.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 x14ac:dyDescent="0.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 x14ac:dyDescent="0.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 x14ac:dyDescent="0.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 x14ac:dyDescent="0.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 x14ac:dyDescent="0.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 x14ac:dyDescent="0.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 x14ac:dyDescent="0.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 x14ac:dyDescent="0.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 x14ac:dyDescent="0.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 x14ac:dyDescent="0.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 x14ac:dyDescent="0.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240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ColWidth="9.109375" defaultRowHeight="14.4" x14ac:dyDescent="0.3"/>
  <cols>
    <col min="1" max="16384" width="9.109375" style="2"/>
  </cols>
  <sheetData>
    <row r="1" spans="1:14" x14ac:dyDescent="0.3">
      <c r="B1" s="2" t="s">
        <v>10</v>
      </c>
      <c r="G1" s="2" t="s">
        <v>11</v>
      </c>
      <c r="K1" s="2" t="s">
        <v>58</v>
      </c>
    </row>
    <row r="2" spans="1:14" x14ac:dyDescent="0.3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 x14ac:dyDescent="0.3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 x14ac:dyDescent="0.3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0.80898787339568057</v>
      </c>
      <c r="J4" s="2">
        <v>3</v>
      </c>
      <c r="M4" s="2">
        <f>I4</f>
        <v>0.80898787339568057</v>
      </c>
    </row>
    <row r="5" spans="1:14" x14ac:dyDescent="0.3">
      <c r="I5" s="2">
        <v>7.3800000000000003E-3</v>
      </c>
      <c r="M5" s="2">
        <f>I5</f>
        <v>7.3800000000000003E-3</v>
      </c>
    </row>
    <row r="6" spans="1:14" x14ac:dyDescent="0.3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 x14ac:dyDescent="0.3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1.6461361636424844E-4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1.6461361636424844E-4</v>
      </c>
      <c r="N7" s="2">
        <f t="shared" ref="N7:N70" si="4">N6+N$3*(M6-N6)</f>
        <v>0</v>
      </c>
    </row>
    <row r="8" spans="1:14" x14ac:dyDescent="0.3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3.3071036732452118E-4</v>
      </c>
      <c r="J8" s="2">
        <f t="shared" si="2"/>
        <v>9.3500534094893116E-7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3.3071036732452118E-4</v>
      </c>
      <c r="N8" s="2">
        <f t="shared" si="4"/>
        <v>9.3500534094893116E-7</v>
      </c>
    </row>
    <row r="9" spans="1:14" x14ac:dyDescent="0.3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4.9867901590048961E-4</v>
      </c>
      <c r="J9" s="2">
        <f t="shared" si="2"/>
        <v>2.8081293970156219E-6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4.9867901590048961E-4</v>
      </c>
      <c r="N9" s="2">
        <f t="shared" si="4"/>
        <v>2.8081293970156219E-6</v>
      </c>
    </row>
    <row r="10" spans="1:14" x14ac:dyDescent="0.3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6.6869066607760626E-4</v>
      </c>
      <c r="J10" s="2">
        <f t="shared" si="2"/>
        <v>5.624676032355354E-6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6.6869066607760626E-4</v>
      </c>
      <c r="N10" s="2">
        <f t="shared" si="4"/>
        <v>5.624676032355354E-6</v>
      </c>
    </row>
    <row r="11" spans="1:14" x14ac:dyDescent="0.3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8.4242037587730029E-4</v>
      </c>
      <c r="J11" s="2">
        <f t="shared" si="2"/>
        <v>9.3908908558123788E-6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8.4242037587730029E-4</v>
      </c>
      <c r="N11" s="2">
        <f t="shared" si="4"/>
        <v>9.3908908558123788E-6</v>
      </c>
    </row>
    <row r="12" spans="1:14" x14ac:dyDescent="0.3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1.0198871751882943E-3</v>
      </c>
      <c r="J12" s="2">
        <f t="shared" si="2"/>
        <v>1.412249833073443E-5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1.0198871751882943E-3</v>
      </c>
      <c r="N12" s="2">
        <f t="shared" si="4"/>
        <v>1.412249833073443E-5</v>
      </c>
    </row>
    <row r="13" spans="1:14" x14ac:dyDescent="0.3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1.201698656013147E-3</v>
      </c>
      <c r="J13" s="2">
        <f t="shared" si="2"/>
        <v>1.983524169528537E-5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1.201698656013147E-3</v>
      </c>
      <c r="N13" s="2">
        <f t="shared" si="4"/>
        <v>1.983524169528537E-5</v>
      </c>
    </row>
    <row r="14" spans="1:14" x14ac:dyDescent="0.3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1.3876673714744909E-3</v>
      </c>
      <c r="J14" s="2">
        <f t="shared" si="2"/>
        <v>2.6548225888610826E-5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1.3876673714744909E-3</v>
      </c>
      <c r="N14" s="2">
        <f t="shared" si="4"/>
        <v>2.6548225888610826E-5</v>
      </c>
    </row>
    <row r="15" spans="1:14" x14ac:dyDescent="0.3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1.5776400746394081E-3</v>
      </c>
      <c r="J15" s="2">
        <f t="shared" si="2"/>
        <v>3.4279382635538625E-5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1.5776400746394081E-3</v>
      </c>
      <c r="N15" s="2">
        <f t="shared" si="4"/>
        <v>3.4279382635538625E-5</v>
      </c>
    </row>
    <row r="16" spans="1:14" x14ac:dyDescent="0.3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1.7722414974249887E-3</v>
      </c>
      <c r="J16" s="2">
        <f t="shared" si="2"/>
        <v>4.3045671366120607E-5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1.7722414974249887E-3</v>
      </c>
      <c r="N16" s="2">
        <f t="shared" si="4"/>
        <v>4.3045671366120607E-5</v>
      </c>
    </row>
    <row r="17" spans="1:14" x14ac:dyDescent="0.3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1.9726093783404984E-3</v>
      </c>
      <c r="J17" s="2">
        <f t="shared" si="2"/>
        <v>5.2867503658134981E-5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1.9726093783404984E-3</v>
      </c>
      <c r="N17" s="2">
        <f t="shared" si="4"/>
        <v>5.2867503658134981E-5</v>
      </c>
    </row>
    <row r="18" spans="1:14" x14ac:dyDescent="0.3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2.1790319097365111E-3</v>
      </c>
      <c r="J18" s="2">
        <f t="shared" si="2"/>
        <v>6.3771637506330803E-5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2.1790319097365111E-3</v>
      </c>
      <c r="N18" s="2">
        <f t="shared" si="4"/>
        <v>6.3771637506330803E-5</v>
      </c>
    </row>
    <row r="19" spans="1:14" x14ac:dyDescent="0.3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2.3914122585654042E-3</v>
      </c>
      <c r="J19" s="2">
        <f t="shared" si="2"/>
        <v>7.5786315852598222E-5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2.3914122585654042E-3</v>
      </c>
      <c r="N19" s="2">
        <f t="shared" si="4"/>
        <v>7.5786315852598222E-5</v>
      </c>
    </row>
    <row r="20" spans="1:14" x14ac:dyDescent="0.3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2.6106209268844994E-3</v>
      </c>
      <c r="J20" s="2">
        <f t="shared" si="2"/>
        <v>8.8939071207206957E-5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2.6106209268844994E-3</v>
      </c>
      <c r="N20" s="2">
        <f t="shared" si="4"/>
        <v>8.8939071207206957E-5</v>
      </c>
    </row>
    <row r="21" spans="1:14" x14ac:dyDescent="0.3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2.8376457159197876E-3</v>
      </c>
      <c r="J21" s="2">
        <f t="shared" si="2"/>
        <v>1.0326222414745398E-4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2.8376457159197876E-3</v>
      </c>
      <c r="N21" s="2">
        <f t="shared" si="4"/>
        <v>1.0326222414745398E-4</v>
      </c>
    </row>
    <row r="22" spans="1:14" x14ac:dyDescent="0.3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3.073210110236767E-3</v>
      </c>
      <c r="J22" s="2">
        <f t="shared" si="2"/>
        <v>1.1879352238072083E-4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3.073210110236767E-3</v>
      </c>
      <c r="N22" s="2">
        <f t="shared" si="4"/>
        <v>1.1879352238072083E-4</v>
      </c>
    </row>
    <row r="23" spans="1:14" x14ac:dyDescent="0.3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3.3172371956939756E-3</v>
      </c>
      <c r="J23" s="2">
        <f t="shared" si="2"/>
        <v>1.3557460859974318E-4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3.3172371956939756E-3</v>
      </c>
      <c r="N23" s="2">
        <f t="shared" si="4"/>
        <v>1.3557460859974318E-4</v>
      </c>
    </row>
    <row r="24" spans="1:14" x14ac:dyDescent="0.3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3.570620628685761E-3</v>
      </c>
      <c r="J24" s="2">
        <f t="shared" si="2"/>
        <v>1.5364645209443842E-4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3.570620628685761E-3</v>
      </c>
      <c r="N24" s="2">
        <f t="shared" si="4"/>
        <v>1.5364645209443842E-4</v>
      </c>
    </row>
    <row r="25" spans="1:14" x14ac:dyDescent="0.3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3.8336185903766556E-3</v>
      </c>
      <c r="J25" s="2">
        <f t="shared" si="2"/>
        <v>1.7305486541747714E-4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3.8336185903766556E-3</v>
      </c>
      <c r="N25" s="2">
        <f t="shared" si="4"/>
        <v>1.7305486541747714E-4</v>
      </c>
    </row>
    <row r="26" spans="1:14" x14ac:dyDescent="0.3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4.1068598229372566E-3</v>
      </c>
      <c r="J26" s="2">
        <f t="shared" si="2"/>
        <v>1.9384686737524526E-4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4.1068598229372566E-3</v>
      </c>
      <c r="N26" s="2">
        <f t="shared" si="4"/>
        <v>1.9384686737524526E-4</v>
      </c>
    </row>
    <row r="27" spans="1:14" x14ac:dyDescent="0.3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4.3905519322715268E-3</v>
      </c>
      <c r="J27" s="2">
        <f t="shared" si="2"/>
        <v>2.1607278096283749E-4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4.3905519322715268E-3</v>
      </c>
      <c r="N27" s="2">
        <f t="shared" si="4"/>
        <v>2.1607278096283749E-4</v>
      </c>
    </row>
    <row r="28" spans="1:14" x14ac:dyDescent="0.3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4.6856522675389608E-3</v>
      </c>
      <c r="J28" s="2">
        <f t="shared" si="2"/>
        <v>2.3978382254227084E-4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4.6856522675389608E-3</v>
      </c>
      <c r="N28" s="2">
        <f t="shared" si="4"/>
        <v>2.3978382254227084E-4</v>
      </c>
    </row>
    <row r="29" spans="1:14" x14ac:dyDescent="0.3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4.9945486109908895E-3</v>
      </c>
      <c r="J29" s="2">
        <f t="shared" si="2"/>
        <v>2.6503635530985203E-4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4.9945486109908895E-3</v>
      </c>
      <c r="N29" s="2">
        <f t="shared" si="4"/>
        <v>2.6503635530985203E-4</v>
      </c>
    </row>
    <row r="30" spans="1:14" x14ac:dyDescent="0.3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5.3182963097354206E-3</v>
      </c>
      <c r="J30" s="2">
        <f t="shared" si="2"/>
        <v>2.9189998492212029E-4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5.3182963097354206E-3</v>
      </c>
      <c r="N30" s="2">
        <f t="shared" si="4"/>
        <v>2.9189998492212029E-4</v>
      </c>
    </row>
    <row r="31" spans="1:14" x14ac:dyDescent="0.3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5.6539362583604364E-3</v>
      </c>
      <c r="J31" s="2">
        <f t="shared" si="2"/>
        <v>3.2044991604705982E-4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5.6539362583604364E-3</v>
      </c>
      <c r="N31" s="2">
        <f t="shared" si="4"/>
        <v>3.2044991604705982E-4</v>
      </c>
    </row>
    <row r="32" spans="1:14" x14ac:dyDescent="0.3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6.0033342860364323E-3</v>
      </c>
      <c r="J32" s="2">
        <f t="shared" si="2"/>
        <v>3.5074411847139979E-4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6.0033342860364323E-3</v>
      </c>
      <c r="N32" s="2">
        <f t="shared" si="4"/>
        <v>3.5074411847139979E-4</v>
      </c>
    </row>
    <row r="33" spans="1:14" x14ac:dyDescent="0.3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6.3661028151672395E-3</v>
      </c>
      <c r="J33" s="2">
        <f t="shared" si="2"/>
        <v>3.8285083062316916E-4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6.3661028151672395E-3</v>
      </c>
      <c r="N33" s="2">
        <f t="shared" si="4"/>
        <v>3.8285083062316916E-4</v>
      </c>
    </row>
    <row r="34" spans="1:14" x14ac:dyDescent="0.3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6.7419024937990417E-3</v>
      </c>
      <c r="J34" s="2">
        <f t="shared" si="2"/>
        <v>4.1683570189537949E-4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6.7419024937990417E-3</v>
      </c>
      <c r="N34" s="2">
        <f t="shared" si="4"/>
        <v>4.1683570189537949E-4</v>
      </c>
    </row>
    <row r="35" spans="1:14" x14ac:dyDescent="0.3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7.1302400307026942E-3</v>
      </c>
      <c r="J35" s="2">
        <f t="shared" si="2"/>
        <v>4.5276208127339231E-4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7.1302400307026942E-3</v>
      </c>
      <c r="N35" s="2">
        <f t="shared" si="4"/>
        <v>4.5276208127339231E-4</v>
      </c>
    </row>
    <row r="36" spans="1:14" x14ac:dyDescent="0.3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7.532921816064019E-3</v>
      </c>
      <c r="J36" s="2">
        <f t="shared" si="2"/>
        <v>4.9069015602615077E-4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7.532921816064019E-3</v>
      </c>
      <c r="N36" s="2">
        <f t="shared" si="4"/>
        <v>4.9069015602615077E-4</v>
      </c>
    </row>
    <row r="37" spans="1:14" x14ac:dyDescent="0.3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7.9538360318579041E-3</v>
      </c>
      <c r="J37" s="2">
        <f t="shared" si="2"/>
        <v>5.3069003185516586E-4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7.9538360318579041E-3</v>
      </c>
      <c r="N37" s="2">
        <f t="shared" si="4"/>
        <v>5.3069003185516586E-4</v>
      </c>
    </row>
    <row r="38" spans="1:14" x14ac:dyDescent="0.3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8.3929544817352257E-3</v>
      </c>
      <c r="J38" s="2">
        <f t="shared" si="2"/>
        <v>5.7285350113518143E-4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8.3929544817352257E-3</v>
      </c>
      <c r="N38" s="2">
        <f t="shared" si="4"/>
        <v>5.7285350113518143E-4</v>
      </c>
    </row>
    <row r="39" spans="1:14" x14ac:dyDescent="0.3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8.8514296488037408E-3</v>
      </c>
      <c r="J39" s="2">
        <f t="shared" si="2"/>
        <v>6.1727167470498965E-4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8.8514296488037408E-3</v>
      </c>
      <c r="N39" s="2">
        <f t="shared" si="4"/>
        <v>6.1727167470498965E-4</v>
      </c>
    </row>
    <row r="40" spans="1:14" x14ac:dyDescent="0.3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9.3309020660814965E-3</v>
      </c>
      <c r="J40" s="2">
        <f t="shared" si="2"/>
        <v>6.6404169199787055E-4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9.3309020660814965E-3</v>
      </c>
      <c r="N40" s="2">
        <f t="shared" si="4"/>
        <v>6.6404169199787055E-4</v>
      </c>
    </row>
    <row r="41" spans="1:14" x14ac:dyDescent="0.3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9.8304505812468242E-3</v>
      </c>
      <c r="J41" s="2">
        <f t="shared" si="2"/>
        <v>7.1326945892266559E-4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9.8304505812468242E-3</v>
      </c>
      <c r="N41" s="2">
        <f t="shared" si="4"/>
        <v>7.1326945892266559E-4</v>
      </c>
    </row>
    <row r="42" spans="1:14" x14ac:dyDescent="0.3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1.034908805136504E-2</v>
      </c>
      <c r="J42" s="2">
        <f t="shared" si="2"/>
        <v>7.650550476974668E-4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1.034908805136504E-2</v>
      </c>
      <c r="N42" s="2">
        <f t="shared" si="4"/>
        <v>7.650550476974668E-4</v>
      </c>
    </row>
    <row r="43" spans="1:14" x14ac:dyDescent="0.3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1.0886305765982837E-2</v>
      </c>
      <c r="J43" s="2">
        <f t="shared" si="2"/>
        <v>8.1949235515829861E-4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1.0886305765982837E-2</v>
      </c>
      <c r="N43" s="2">
        <f t="shared" si="4"/>
        <v>8.1949235515829861E-4</v>
      </c>
    </row>
    <row r="44" spans="1:14" x14ac:dyDescent="0.3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1.1443513418638623E-2</v>
      </c>
      <c r="J44" s="2">
        <f t="shared" si="2"/>
        <v>8.7667185533178195E-4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1.1443513418638623E-2</v>
      </c>
      <c r="N44" s="2">
        <f t="shared" si="4"/>
        <v>8.7667185533178195E-4</v>
      </c>
    </row>
    <row r="45" spans="1:14" x14ac:dyDescent="0.3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1.2025356011075088E-2</v>
      </c>
      <c r="J45" s="2">
        <f t="shared" si="2"/>
        <v>9.3669151541136476E-4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1.2025356011075088E-2</v>
      </c>
      <c r="N45" s="2">
        <f t="shared" si="4"/>
        <v>9.3669151541136476E-4</v>
      </c>
    </row>
    <row r="46" spans="1:14" x14ac:dyDescent="0.3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1.2630057134324973E-2</v>
      </c>
      <c r="J46" s="2">
        <f t="shared" si="2"/>
        <v>9.9967512974673462E-4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1.2630057134324973E-2</v>
      </c>
      <c r="N46" s="2">
        <f t="shared" si="4"/>
        <v>9.9967512974673462E-4</v>
      </c>
    </row>
    <row r="47" spans="1:14" x14ac:dyDescent="0.3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1.3261493328418007E-2</v>
      </c>
      <c r="J47" s="2">
        <f t="shared" si="2"/>
        <v>1.065735699532739E-3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1.3261493328418007E-2</v>
      </c>
      <c r="N47" s="2">
        <f t="shared" si="4"/>
        <v>1.065735699532739E-3</v>
      </c>
    </row>
    <row r="48" spans="1:14" x14ac:dyDescent="0.3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1.3920760153874938E-2</v>
      </c>
      <c r="J48" s="2">
        <f t="shared" si="2"/>
        <v>1.1350076028648073E-3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1.3920760153874938E-2</v>
      </c>
      <c r="N48" s="2">
        <f t="shared" si="4"/>
        <v>1.1350076028648073E-3</v>
      </c>
    </row>
    <row r="49" spans="1:14" x14ac:dyDescent="0.3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1.4606279471941505E-2</v>
      </c>
      <c r="J49" s="2">
        <f t="shared" si="2"/>
        <v>1.2076306773545448E-3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1.4606279471941505E-2</v>
      </c>
      <c r="N49" s="2">
        <f t="shared" si="4"/>
        <v>1.2076306773545448E-3</v>
      </c>
    </row>
    <row r="50" spans="1:14" x14ac:dyDescent="0.3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1.5315537884224179E-2</v>
      </c>
      <c r="J50" s="2">
        <f t="shared" si="2"/>
        <v>1.2837350025077987E-3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1.5315537884224179E-2</v>
      </c>
      <c r="N50" s="2">
        <f t="shared" si="4"/>
        <v>1.2837350025077987E-3</v>
      </c>
    </row>
    <row r="51" spans="1:14" x14ac:dyDescent="0.3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1.6049442141406838E-2</v>
      </c>
      <c r="J51" s="2">
        <f t="shared" si="2"/>
        <v>1.3634356428759477E-3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1.6049442141406838E-2</v>
      </c>
      <c r="N51" s="2">
        <f t="shared" si="4"/>
        <v>1.3634356428759477E-3</v>
      </c>
    </row>
    <row r="52" spans="1:14" x14ac:dyDescent="0.3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1.681065950430816E-2</v>
      </c>
      <c r="J52" s="2">
        <f t="shared" si="2"/>
        <v>1.4468521597876031E-3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1.681065950430816E-2</v>
      </c>
      <c r="N52" s="2">
        <f t="shared" si="4"/>
        <v>1.4468521597876031E-3</v>
      </c>
    </row>
    <row r="53" spans="1:14" x14ac:dyDescent="0.3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1.7599732311823095E-2</v>
      </c>
      <c r="J53" s="2">
        <f t="shared" si="2"/>
        <v>1.5341185855044799E-3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1.7599732311823095E-2</v>
      </c>
      <c r="N53" s="2">
        <f t="shared" si="4"/>
        <v>1.5341185855044799E-3</v>
      </c>
    </row>
    <row r="54" spans="1:14" x14ac:dyDescent="0.3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1.8418668535621092E-2</v>
      </c>
      <c r="J54" s="2">
        <f t="shared" si="2"/>
        <v>1.6253712714699696E-3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1.8418668535621092E-2</v>
      </c>
      <c r="N54" s="2">
        <f t="shared" si="4"/>
        <v>1.6253712714699696E-3</v>
      </c>
    </row>
    <row r="55" spans="1:14" x14ac:dyDescent="0.3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1.9270053701500988E-2</v>
      </c>
      <c r="J55" s="2">
        <f t="shared" si="2"/>
        <v>1.7207571999303479E-3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1.9270053701500988E-2</v>
      </c>
      <c r="N55" s="2">
        <f t="shared" si="4"/>
        <v>1.7207571999303479E-3</v>
      </c>
    </row>
    <row r="56" spans="1:14" x14ac:dyDescent="0.3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2.015943547706835E-2</v>
      </c>
      <c r="J56" s="2">
        <f t="shared" si="2"/>
        <v>1.8204372040592691E-3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2.015943547706835E-2</v>
      </c>
      <c r="N56" s="2">
        <f t="shared" si="4"/>
        <v>1.8204372040592691E-3</v>
      </c>
    </row>
    <row r="57" spans="1:14" x14ac:dyDescent="0.3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2.108909239036149E-2</v>
      </c>
      <c r="J57" s="2">
        <f t="shared" si="2"/>
        <v>1.9246027142499607E-3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2.108909239036149E-2</v>
      </c>
      <c r="N57" s="2">
        <f t="shared" si="4"/>
        <v>1.9246027142499607E-3</v>
      </c>
    </row>
    <row r="58" spans="1:14" x14ac:dyDescent="0.3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2.2059499483195896E-2</v>
      </c>
      <c r="J58" s="2">
        <f t="shared" si="2"/>
        <v>2.0334570156102742E-3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2.2059499483195896E-2</v>
      </c>
      <c r="N58" s="2">
        <f t="shared" si="4"/>
        <v>2.0334570156102742E-3</v>
      </c>
    </row>
    <row r="59" spans="1:14" x14ac:dyDescent="0.3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2.3070419148933118E-2</v>
      </c>
      <c r="J59" s="2">
        <f t="shared" si="2"/>
        <v>2.1472049368261607E-3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2.3070419148933118E-2</v>
      </c>
      <c r="N59" s="2">
        <f t="shared" si="4"/>
        <v>2.1472049368261607E-3</v>
      </c>
    </row>
    <row r="60" spans="1:14" x14ac:dyDescent="0.3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2.4128572557576177E-2</v>
      </c>
      <c r="J60" s="2">
        <f t="shared" si="2"/>
        <v>2.2660487935509282E-3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2.4128572557576177E-2</v>
      </c>
      <c r="N60" s="2">
        <f t="shared" si="4"/>
        <v>2.2660487935509282E-3</v>
      </c>
    </row>
    <row r="61" spans="1:14" x14ac:dyDescent="0.3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2.5231895238555103E-2</v>
      </c>
      <c r="J61" s="2">
        <f t="shared" si="2"/>
        <v>2.3902279285305918E-3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2.5231895238555103E-2</v>
      </c>
      <c r="N61" s="2">
        <f t="shared" si="4"/>
        <v>2.3902279285305918E-3</v>
      </c>
    </row>
    <row r="62" spans="1:14" x14ac:dyDescent="0.3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2.6384548088134535E-2</v>
      </c>
      <c r="J62" s="2">
        <f t="shared" si="2"/>
        <v>2.5199685988515309E-3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2.6384548088134535E-2</v>
      </c>
      <c r="N62" s="2">
        <f t="shared" si="4"/>
        <v>2.5199685988515309E-3</v>
      </c>
    </row>
    <row r="63" spans="1:14" x14ac:dyDescent="0.3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2.7591258051078666E-2</v>
      </c>
      <c r="J63" s="2">
        <f t="shared" si="2"/>
        <v>2.6555194103506582E-3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2.7591258051078666E-2</v>
      </c>
      <c r="N63" s="2">
        <f t="shared" si="4"/>
        <v>2.6555194103506582E-3</v>
      </c>
    </row>
    <row r="64" spans="1:14" x14ac:dyDescent="0.3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2.8862488077957861E-2</v>
      </c>
      <c r="J64" s="2">
        <f t="shared" si="2"/>
        <v>2.7971544058299934E-3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2.8862488077957861E-2</v>
      </c>
      <c r="N64" s="2">
        <f t="shared" si="4"/>
        <v>2.7971544058299934E-3</v>
      </c>
    </row>
    <row r="65" spans="1:14" x14ac:dyDescent="0.3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3.0187226969141907E-2</v>
      </c>
      <c r="J65" s="2">
        <f t="shared" si="2"/>
        <v>2.9452055010876798E-3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3.0187226969141907E-2</v>
      </c>
      <c r="N65" s="2">
        <f t="shared" si="4"/>
        <v>2.9452055010876798E-3</v>
      </c>
    </row>
    <row r="66" spans="1:14" x14ac:dyDescent="0.3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3.156843731378544E-2</v>
      </c>
      <c r="J66" s="2">
        <f t="shared" si="2"/>
        <v>3.0999401830262277E-3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3.156843731378544E-2</v>
      </c>
      <c r="N66" s="2">
        <f t="shared" si="4"/>
        <v>3.0999401830262277E-3</v>
      </c>
    </row>
    <row r="67" spans="1:14" x14ac:dyDescent="0.3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3.3008594857772404E-2</v>
      </c>
      <c r="J67" s="2">
        <f t="shared" si="2"/>
        <v>3.2616412467289398E-3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3.3008594857772404E-2</v>
      </c>
      <c r="N67" s="2">
        <f t="shared" si="4"/>
        <v>3.2616412467289398E-3</v>
      </c>
    </row>
    <row r="68" spans="1:14" x14ac:dyDescent="0.3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3.4506811064550079E-2</v>
      </c>
      <c r="J68" s="2">
        <f t="shared" si="2"/>
        <v>3.4306039432396669E-3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3.4506811064550079E-2</v>
      </c>
      <c r="N68" s="2">
        <f t="shared" si="4"/>
        <v>3.4306039432396669E-3</v>
      </c>
    </row>
    <row r="69" spans="1:14" x14ac:dyDescent="0.3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3.6067109476542042E-2</v>
      </c>
      <c r="J69" s="2">
        <f t="shared" si="2"/>
        <v>3.6071167996887098E-3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3.6067109476542042E-2</v>
      </c>
      <c r="N69" s="2">
        <f t="shared" si="4"/>
        <v>3.6071167996887098E-3</v>
      </c>
    </row>
    <row r="70" spans="1:14" x14ac:dyDescent="0.3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3.769700831927085E-2</v>
      </c>
      <c r="J70" s="2">
        <f t="shared" si="2"/>
        <v>3.7914895580932369E-3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3.769700831927085E-2</v>
      </c>
      <c r="N70" s="2">
        <f t="shared" si="4"/>
        <v>3.7914895580932369E-3</v>
      </c>
    </row>
    <row r="71" spans="1:14" x14ac:dyDescent="0.3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3.9374422473995745E-2</v>
      </c>
      <c r="J71" s="2">
        <f t="shared" ref="J71:J134" si="9">J70+J$3*(I70-J70)</f>
        <v>3.9840729046567254E-3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3.9374422473995745E-2</v>
      </c>
      <c r="N71" s="2">
        <f t="shared" ref="N71:N134" si="11">N70+N$3*(M70-N70)</f>
        <v>3.9840729046567254E-3</v>
      </c>
    </row>
    <row r="72" spans="1:14" x14ac:dyDescent="0.3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4.1094358881567608E-2</v>
      </c>
      <c r="J72" s="2">
        <f t="shared" si="9"/>
        <v>4.1850900902105706E-3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4.1094358881567608E-2</v>
      </c>
      <c r="N72" s="2">
        <f t="shared" si="11"/>
        <v>4.1850900902105706E-3</v>
      </c>
    </row>
    <row r="73" spans="1:14" x14ac:dyDescent="0.3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4.2865907003694866E-2</v>
      </c>
      <c r="J73" s="2">
        <f t="shared" si="9"/>
        <v>4.3947347369454786E-3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4.2865907003694866E-2</v>
      </c>
      <c r="N73" s="2">
        <f t="shared" si="11"/>
        <v>4.3947347369454786E-3</v>
      </c>
    </row>
    <row r="74" spans="1:14" x14ac:dyDescent="0.3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4.4695467478110644E-2</v>
      </c>
      <c r="J74" s="2">
        <f t="shared" si="9"/>
        <v>4.613250995420615E-3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4.4695467478110644E-2</v>
      </c>
      <c r="N74" s="2">
        <f t="shared" si="11"/>
        <v>4.613250995420615E-3</v>
      </c>
    </row>
    <row r="75" spans="1:14" x14ac:dyDescent="0.3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4.657541437832613E-2</v>
      </c>
      <c r="J75" s="2">
        <f t="shared" si="9"/>
        <v>4.8409179850422944E-3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4.657541437832613E-2</v>
      </c>
      <c r="N75" s="2">
        <f t="shared" si="11"/>
        <v>4.8409179850422944E-3</v>
      </c>
    </row>
    <row r="76" spans="1:14" x14ac:dyDescent="0.3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4.8478531022869906E-2</v>
      </c>
      <c r="J76" s="2">
        <f t="shared" si="9"/>
        <v>5.0779699245561468E-3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4.8478531022869906E-2</v>
      </c>
      <c r="N76" s="2">
        <f t="shared" si="11"/>
        <v>5.0779699245561468E-3</v>
      </c>
    </row>
    <row r="77" spans="1:14" x14ac:dyDescent="0.3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5.0427018229698486E-2</v>
      </c>
      <c r="J77" s="2">
        <f t="shared" si="9"/>
        <v>5.324485111594569E-3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5.0427018229698486E-2</v>
      </c>
      <c r="N77" s="2">
        <f t="shared" si="11"/>
        <v>5.324485111594569E-3</v>
      </c>
    </row>
    <row r="78" spans="1:14" x14ac:dyDescent="0.3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5.2393959097737551E-2</v>
      </c>
      <c r="J78" s="2">
        <f t="shared" si="9"/>
        <v>5.5806674997053995E-3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5.2393959097737551E-2</v>
      </c>
      <c r="N78" s="2">
        <f t="shared" si="11"/>
        <v>5.5806674997053995E-3</v>
      </c>
    </row>
    <row r="79" spans="1:14" x14ac:dyDescent="0.3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5.4386271715752915E-2</v>
      </c>
      <c r="J79" s="2">
        <f t="shared" si="9"/>
        <v>5.8465669959822221E-3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5.4386271715752915E-2</v>
      </c>
      <c r="N79" s="2">
        <f t="shared" si="11"/>
        <v>5.8465669959822221E-3</v>
      </c>
    </row>
    <row r="80" spans="1:14" x14ac:dyDescent="0.3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5.6425114518097681E-2</v>
      </c>
      <c r="J80" s="2">
        <f t="shared" si="9"/>
        <v>6.1222725187905199E-3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5.6425114518097681E-2</v>
      </c>
      <c r="N80" s="2">
        <f t="shared" si="11"/>
        <v>6.1222725187905199E-3</v>
      </c>
    </row>
    <row r="81" spans="1:14" x14ac:dyDescent="0.3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5.8505435605390392E-2</v>
      </c>
      <c r="J81" s="2">
        <f t="shared" si="9"/>
        <v>6.4079926613465846E-3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5.8505435605390392E-2</v>
      </c>
      <c r="N81" s="2">
        <f t="shared" si="11"/>
        <v>6.4079926613465846E-3</v>
      </c>
    </row>
    <row r="82" spans="1:14" x14ac:dyDescent="0.3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6.0626280782054065E-2</v>
      </c>
      <c r="J82" s="2">
        <f t="shared" si="9"/>
        <v>6.7039061372687536E-3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6.0626280782054065E-2</v>
      </c>
      <c r="N82" s="2">
        <f t="shared" si="11"/>
        <v>6.7039061372687536E-3</v>
      </c>
    </row>
    <row r="83" spans="1:14" x14ac:dyDescent="0.3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6.2786096013777007E-2</v>
      </c>
      <c r="J83" s="2">
        <f t="shared" si="9"/>
        <v>7.0101852252511341E-3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6.2786096013777007E-2</v>
      </c>
      <c r="N83" s="2">
        <f t="shared" si="11"/>
        <v>7.0101852252511341E-3</v>
      </c>
    </row>
    <row r="84" spans="1:14" x14ac:dyDescent="0.3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6.4996411593270229E-2</v>
      </c>
      <c r="J84" s="2">
        <f t="shared" si="9"/>
        <v>7.3269923985299608E-3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6.4996411593270229E-2</v>
      </c>
      <c r="N84" s="2">
        <f t="shared" si="11"/>
        <v>7.3269923985299608E-3</v>
      </c>
    </row>
    <row r="85" spans="1:14" x14ac:dyDescent="0.3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6.7253828995766596E-2</v>
      </c>
      <c r="J85" s="2">
        <f t="shared" si="9"/>
        <v>7.6545546995560858E-3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6.7253828995766596E-2</v>
      </c>
      <c r="N85" s="2">
        <f t="shared" si="11"/>
        <v>7.6545546995560858E-3</v>
      </c>
    </row>
    <row r="86" spans="1:14" x14ac:dyDescent="0.3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6.956936970135244E-2</v>
      </c>
      <c r="J86" s="2">
        <f t="shared" si="9"/>
        <v>7.9930785775585607E-3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6.956936970135244E-2</v>
      </c>
      <c r="N86" s="2">
        <f t="shared" si="11"/>
        <v>7.9930785775585607E-3</v>
      </c>
    </row>
    <row r="87" spans="1:14" x14ac:dyDescent="0.3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7.1921825060345113E-2</v>
      </c>
      <c r="J87" s="2">
        <f t="shared" si="9"/>
        <v>8.3428319111417092E-3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7.1921825060345113E-2</v>
      </c>
      <c r="N87" s="2">
        <f t="shared" si="11"/>
        <v>8.3428319111417092E-3</v>
      </c>
    </row>
    <row r="88" spans="1:14" x14ac:dyDescent="0.3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7.4288311497856849E-2</v>
      </c>
      <c r="J88" s="2">
        <f t="shared" si="9"/>
        <v>8.7039605922291843E-3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7.4288311497856849E-2</v>
      </c>
      <c r="N88" s="2">
        <f t="shared" si="11"/>
        <v>8.7039605922291843E-3</v>
      </c>
    </row>
    <row r="89" spans="1:14" x14ac:dyDescent="0.3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7.6651565679657557E-2</v>
      </c>
      <c r="J89" s="2">
        <f t="shared" si="9"/>
        <v>9.0764797053731489E-3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7.6651565679657557E-2</v>
      </c>
      <c r="N89" s="2">
        <f t="shared" si="11"/>
        <v>9.0764797053731489E-3</v>
      </c>
    </row>
    <row r="90" spans="1:14" x14ac:dyDescent="0.3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7.9020760520186972E-2</v>
      </c>
      <c r="J90" s="2">
        <f t="shared" si="9"/>
        <v>9.460306193707085E-3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7.9020760520186972E-2</v>
      </c>
      <c r="N90" s="2">
        <f t="shared" si="11"/>
        <v>9.460306193707085E-3</v>
      </c>
    </row>
    <row r="91" spans="1:14" x14ac:dyDescent="0.3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8.1409947491474149E-2</v>
      </c>
      <c r="J91" s="2">
        <f t="shared" si="9"/>
        <v>9.8554095742814912E-3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8.1409947491474149E-2</v>
      </c>
      <c r="N91" s="2">
        <f t="shared" si="11"/>
        <v>9.8554095742814912E-3</v>
      </c>
    </row>
    <row r="92" spans="1:14" x14ac:dyDescent="0.3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8.3826990779607161E-2</v>
      </c>
      <c r="J92" s="2">
        <f t="shared" si="9"/>
        <v>1.0261839349651145E-2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8.3826990779607161E-2</v>
      </c>
      <c r="N92" s="2">
        <f t="shared" si="11"/>
        <v>1.0261839349651145E-2</v>
      </c>
    </row>
    <row r="93" spans="1:14" x14ac:dyDescent="0.3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8.6287905710013643E-2</v>
      </c>
      <c r="J93" s="2">
        <f t="shared" si="9"/>
        <v>1.0679689409773294E-2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8.6287905710013643E-2</v>
      </c>
      <c r="N93" s="2">
        <f t="shared" si="11"/>
        <v>1.0679689409773294E-2</v>
      </c>
    </row>
    <row r="94" spans="1:14" x14ac:dyDescent="0.3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8.8802973915841119E-2</v>
      </c>
      <c r="J94" s="2">
        <f t="shared" si="9"/>
        <v>1.1109144078358659E-2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8.8802973915841119E-2</v>
      </c>
      <c r="N94" s="2">
        <f t="shared" si="11"/>
        <v>1.1109144078358659E-2</v>
      </c>
    </row>
    <row r="95" spans="1:14" x14ac:dyDescent="0.3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9.1355440164104379E-2</v>
      </c>
      <c r="J95" s="2">
        <f t="shared" si="9"/>
        <v>1.155044503183556E-2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9.1355440164104379E-2</v>
      </c>
      <c r="N95" s="2">
        <f t="shared" si="11"/>
        <v>1.155044503183556E-2</v>
      </c>
    </row>
    <row r="96" spans="1:14" x14ac:dyDescent="0.3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9.3951450992346683E-2</v>
      </c>
      <c r="J96" s="2">
        <f t="shared" si="9"/>
        <v>1.2003737404186846E-2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9.3951450992346683E-2</v>
      </c>
      <c r="N96" s="2">
        <f t="shared" si="11"/>
        <v>1.2003737404186846E-2</v>
      </c>
    </row>
    <row r="97" spans="1:14" x14ac:dyDescent="0.3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9.6606795010088869E-2</v>
      </c>
      <c r="J97" s="2">
        <f t="shared" si="9"/>
        <v>1.2469200417367593E-2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9.6606795010088869E-2</v>
      </c>
      <c r="N97" s="2">
        <f t="shared" si="11"/>
        <v>1.2469200417367593E-2</v>
      </c>
    </row>
    <row r="98" spans="1:14" x14ac:dyDescent="0.3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9.9322882603717869E-2</v>
      </c>
      <c r="J98" s="2">
        <f t="shared" si="9"/>
        <v>1.2947101954654251E-2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9.9322882603717869E-2</v>
      </c>
      <c r="N98" s="2">
        <f t="shared" si="11"/>
        <v>1.2947101954654251E-2</v>
      </c>
    </row>
    <row r="99" spans="1:14" x14ac:dyDescent="0.3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0.10209634410874699</v>
      </c>
      <c r="J99" s="2">
        <f t="shared" si="9"/>
        <v>1.3437716388740932E-2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0.10209634410874699</v>
      </c>
      <c r="N99" s="2">
        <f t="shared" si="11"/>
        <v>1.3437716388740932E-2</v>
      </c>
    </row>
    <row r="100" spans="1:14" x14ac:dyDescent="0.3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0.10493160303896065</v>
      </c>
      <c r="J100" s="2">
        <f t="shared" si="9"/>
        <v>1.3941297394190567E-2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0.10493160303896065</v>
      </c>
      <c r="N100" s="2">
        <f t="shared" si="11"/>
        <v>1.3941297394190567E-2</v>
      </c>
    </row>
    <row r="101" spans="1:14" x14ac:dyDescent="0.3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0.10782251079991867</v>
      </c>
      <c r="J101" s="2">
        <f t="shared" si="9"/>
        <v>1.4458122330252862E-2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0.10782251079991867</v>
      </c>
      <c r="N101" s="2">
        <f t="shared" si="11"/>
        <v>1.4458122330252862E-2</v>
      </c>
    </row>
    <row r="102" spans="1:14" x14ac:dyDescent="0.3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0.11072517421638514</v>
      </c>
      <c r="J102" s="2">
        <f t="shared" si="9"/>
        <v>1.4988432056760564E-2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0.11072517421638514</v>
      </c>
      <c r="N102" s="2">
        <f t="shared" si="11"/>
        <v>1.4988432056760564E-2</v>
      </c>
    </row>
    <row r="103" spans="1:14" x14ac:dyDescent="0.3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0.11365352600018395</v>
      </c>
      <c r="J103" s="2">
        <f t="shared" si="9"/>
        <v>1.5532216752227232E-2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0.11365352600018395</v>
      </c>
      <c r="N103" s="2">
        <f t="shared" si="11"/>
        <v>1.5532216752227232E-2</v>
      </c>
    </row>
    <row r="104" spans="1:14" x14ac:dyDescent="0.3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0.11663322473564754</v>
      </c>
      <c r="J104" s="2">
        <f t="shared" si="9"/>
        <v>1.6089545788755627E-2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0.11663322473564754</v>
      </c>
      <c r="N104" s="2">
        <f t="shared" si="11"/>
        <v>1.6089545788755627E-2</v>
      </c>
    </row>
    <row r="105" spans="1:14" x14ac:dyDescent="0.3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0.11967361027742453</v>
      </c>
      <c r="J105" s="2">
        <f t="shared" si="9"/>
        <v>1.6660633885173973E-2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0.11967361027742453</v>
      </c>
      <c r="N105" s="2">
        <f t="shared" si="11"/>
        <v>1.6660633885173973E-2</v>
      </c>
    </row>
    <row r="106" spans="1:14" x14ac:dyDescent="0.3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0.12276072200309637</v>
      </c>
      <c r="J106" s="2">
        <f t="shared" si="9"/>
        <v>1.7245747591081956E-2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0.12276072200309637</v>
      </c>
      <c r="N106" s="2">
        <f t="shared" si="11"/>
        <v>1.7245747591081956E-2</v>
      </c>
    </row>
    <row r="107" spans="1:14" x14ac:dyDescent="0.3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0.12592844540926795</v>
      </c>
      <c r="J107" s="2">
        <f t="shared" si="9"/>
        <v>1.7845072645742199E-2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0.12592844540926795</v>
      </c>
      <c r="N107" s="2">
        <f t="shared" si="11"/>
        <v>1.7845072645742199E-2</v>
      </c>
    </row>
    <row r="108" spans="1:14" x14ac:dyDescent="0.3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0.12919426880421711</v>
      </c>
      <c r="J108" s="2">
        <f t="shared" si="9"/>
        <v>1.8458986203039027E-2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0.12919426880421711</v>
      </c>
      <c r="N108" s="2">
        <f t="shared" si="11"/>
        <v>1.8458986203039027E-2</v>
      </c>
    </row>
    <row r="109" spans="1:14" x14ac:dyDescent="0.3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0.13255505174167778</v>
      </c>
      <c r="J109" s="2">
        <f t="shared" si="9"/>
        <v>1.9087962608213719E-2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0.13255505174167778</v>
      </c>
      <c r="N109" s="2">
        <f t="shared" si="11"/>
        <v>1.9087962608213719E-2</v>
      </c>
    </row>
    <row r="110" spans="1:14" x14ac:dyDescent="0.3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0.1360115204433123</v>
      </c>
      <c r="J110" s="2">
        <f t="shared" si="9"/>
        <v>1.9732455674491795E-2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0.1360115204433123</v>
      </c>
      <c r="N110" s="2">
        <f t="shared" si="11"/>
        <v>1.9732455674491795E-2</v>
      </c>
    </row>
    <row r="111" spans="1:14" x14ac:dyDescent="0.3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0.13956065430687764</v>
      </c>
      <c r="J111" s="2">
        <f t="shared" si="9"/>
        <v>2.0392920762378697E-2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0.13956065430687764</v>
      </c>
      <c r="N111" s="2">
        <f t="shared" si="11"/>
        <v>2.0392920762378697E-2</v>
      </c>
    </row>
    <row r="112" spans="1:14" x14ac:dyDescent="0.3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0.1432269206909299</v>
      </c>
      <c r="J112" s="2">
        <f t="shared" si="9"/>
        <v>2.1069793488911449E-2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0.1432269206909299</v>
      </c>
      <c r="N112" s="2">
        <f t="shared" si="11"/>
        <v>2.1069793488911449E-2</v>
      </c>
    </row>
    <row r="113" spans="1:14" x14ac:dyDescent="0.3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0.14702471101358039</v>
      </c>
      <c r="J113" s="2">
        <f t="shared" si="9"/>
        <v>2.1763645971418916E-2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0.14702471101358039</v>
      </c>
      <c r="N113" s="2">
        <f t="shared" si="11"/>
        <v>2.1763645971418916E-2</v>
      </c>
    </row>
    <row r="114" spans="1:14" x14ac:dyDescent="0.3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0.15096008960623852</v>
      </c>
      <c r="J114" s="2">
        <f t="shared" si="9"/>
        <v>2.2475128820858392E-2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0.15096008960623852</v>
      </c>
      <c r="N114" s="2">
        <f t="shared" si="11"/>
        <v>2.2475128820858392E-2</v>
      </c>
    </row>
    <row r="115" spans="1:14" x14ac:dyDescent="0.3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0.15503305802920861</v>
      </c>
      <c r="J115" s="2">
        <f t="shared" si="9"/>
        <v>2.3204923398119352E-2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0.15503305802920861</v>
      </c>
      <c r="N115" s="2">
        <f t="shared" si="11"/>
        <v>2.3204923398119352E-2</v>
      </c>
    </row>
    <row r="116" spans="1:14" x14ac:dyDescent="0.3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0.15925499057411557</v>
      </c>
      <c r="J116" s="2">
        <f t="shared" si="9"/>
        <v>2.3953707202823939E-2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0.15925499057411557</v>
      </c>
      <c r="N116" s="2">
        <f t="shared" si="11"/>
        <v>2.3953707202823939E-2</v>
      </c>
    </row>
    <row r="117" spans="1:14" x14ac:dyDescent="0.3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0.16363469208029607</v>
      </c>
      <c r="J117" s="2">
        <f t="shared" si="9"/>
        <v>2.4722218492372876E-2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0.16363469208029607</v>
      </c>
      <c r="N117" s="2">
        <f t="shared" si="11"/>
        <v>2.4722218492372876E-2</v>
      </c>
    </row>
    <row r="118" spans="1:14" x14ac:dyDescent="0.3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0.16816224416766098</v>
      </c>
      <c r="J118" s="2">
        <f t="shared" si="9"/>
        <v>2.5511241342352279E-2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0.16816224416766098</v>
      </c>
      <c r="N118" s="2">
        <f t="shared" si="11"/>
        <v>2.5511241342352279E-2</v>
      </c>
    </row>
    <row r="119" spans="1:14" x14ac:dyDescent="0.3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0.17284529292154174</v>
      </c>
      <c r="J119" s="2">
        <f t="shared" si="9"/>
        <v>2.6321499038400031E-2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0.17284529292154174</v>
      </c>
      <c r="N119" s="2">
        <f t="shared" si="11"/>
        <v>2.6321499038400031E-2</v>
      </c>
    </row>
    <row r="120" spans="1:14" x14ac:dyDescent="0.3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0.17769775835123991</v>
      </c>
      <c r="J120" s="2">
        <f t="shared" si="9"/>
        <v>2.7153754187656275E-2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0.17769775835123991</v>
      </c>
      <c r="N120" s="2">
        <f t="shared" si="11"/>
        <v>2.7153754187656275E-2</v>
      </c>
    </row>
    <row r="121" spans="1:14" x14ac:dyDescent="0.3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0.18273477306937996</v>
      </c>
      <c r="J121" s="2">
        <f t="shared" si="9"/>
        <v>2.800884413130543E-2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0.18273477306937996</v>
      </c>
      <c r="N121" s="2">
        <f t="shared" si="11"/>
        <v>2.800884413130543E-2</v>
      </c>
    </row>
    <row r="122" spans="1:14" x14ac:dyDescent="0.3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0.18796545157329664</v>
      </c>
      <c r="J122" s="2">
        <f t="shared" si="9"/>
        <v>2.8887687407673692E-2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0.18796545157329664</v>
      </c>
      <c r="N122" s="2">
        <f t="shared" si="11"/>
        <v>2.8887687407673692E-2</v>
      </c>
    </row>
    <row r="123" spans="1:14" x14ac:dyDescent="0.3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0.19340210782436185</v>
      </c>
      <c r="J123" s="2">
        <f t="shared" si="9"/>
        <v>2.9791249108134431E-2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0.19340210782436185</v>
      </c>
      <c r="N123" s="2">
        <f t="shared" si="11"/>
        <v>2.9791249108134431E-2</v>
      </c>
    </row>
    <row r="124" spans="1:14" x14ac:dyDescent="0.3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0.19904696719951187</v>
      </c>
      <c r="J124" s="2">
        <f t="shared" si="9"/>
        <v>3.0720558785642602E-2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0.19904696719951187</v>
      </c>
      <c r="N124" s="2">
        <f t="shared" si="11"/>
        <v>3.0720558785642602E-2</v>
      </c>
    </row>
    <row r="125" spans="1:14" x14ac:dyDescent="0.3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0.20491373665065923</v>
      </c>
      <c r="J125" s="2">
        <f t="shared" si="9"/>
        <v>3.1676652785433378E-2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0.20491373665065923</v>
      </c>
      <c r="N125" s="2">
        <f t="shared" si="11"/>
        <v>3.1676652785433378E-2</v>
      </c>
    </row>
    <row r="126" spans="1:14" x14ac:dyDescent="0.3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0.21102172997982224</v>
      </c>
      <c r="J126" s="2">
        <f t="shared" si="9"/>
        <v>3.266063942178786E-2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0.21102172997982224</v>
      </c>
      <c r="N126" s="2">
        <f t="shared" si="11"/>
        <v>3.266063942178786E-2</v>
      </c>
    </row>
    <row r="127" spans="1:14" x14ac:dyDescent="0.3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0.21739832724895869</v>
      </c>
      <c r="J127" s="2">
        <f t="shared" si="9"/>
        <v>3.3673730416157496E-2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0.21739832724895869</v>
      </c>
      <c r="N127" s="2">
        <f t="shared" si="11"/>
        <v>3.3673730416157496E-2</v>
      </c>
    </row>
    <row r="128" spans="1:14" x14ac:dyDescent="0.3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0.2240485363962893</v>
      </c>
      <c r="J128" s="2">
        <f t="shared" si="9"/>
        <v>3.4717286126167805E-2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0.2240485363962893</v>
      </c>
      <c r="N128" s="2">
        <f t="shared" si="11"/>
        <v>3.4717286126167805E-2</v>
      </c>
    </row>
    <row r="129" spans="1:14" x14ac:dyDescent="0.3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0.23097934684742158</v>
      </c>
      <c r="J129" s="2">
        <f t="shared" si="9"/>
        <v>3.5792687627702095E-2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0.23097934684742158</v>
      </c>
      <c r="N129" s="2">
        <f t="shared" si="11"/>
        <v>3.5792687627702095E-2</v>
      </c>
    </row>
    <row r="130" spans="1:14" x14ac:dyDescent="0.3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0.23820897307905448</v>
      </c>
      <c r="J130" s="2">
        <f t="shared" si="9"/>
        <v>3.6901347852070103E-2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0.23820897307905448</v>
      </c>
      <c r="N130" s="2">
        <f t="shared" si="11"/>
        <v>3.6901347852070103E-2</v>
      </c>
    </row>
    <row r="131" spans="1:14" x14ac:dyDescent="0.3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0.24571568201456009</v>
      </c>
      <c r="J131" s="2">
        <f t="shared" si="9"/>
        <v>3.8044775163359378E-2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0.24571568201456009</v>
      </c>
      <c r="N131" s="2">
        <f t="shared" si="11"/>
        <v>3.8044775163359378E-2</v>
      </c>
    </row>
    <row r="132" spans="1:14" x14ac:dyDescent="0.3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0.25347442083157479</v>
      </c>
      <c r="J132" s="2">
        <f t="shared" si="9"/>
        <v>3.9224345914274199E-2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0.25347442083157479</v>
      </c>
      <c r="N132" s="2">
        <f t="shared" si="11"/>
        <v>3.9224345914274199E-2</v>
      </c>
    </row>
    <row r="133" spans="1:14" x14ac:dyDescent="0.3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0.26151080603614624</v>
      </c>
      <c r="J133" s="2">
        <f t="shared" si="9"/>
        <v>4.0441286339804469E-2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0.26151080603614624</v>
      </c>
      <c r="N133" s="2">
        <f t="shared" si="11"/>
        <v>4.0441286339804469E-2</v>
      </c>
    </row>
    <row r="134" spans="1:14" x14ac:dyDescent="0.3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0.26983002461109434</v>
      </c>
      <c r="J134" s="2">
        <f t="shared" si="9"/>
        <v>4.1696961211679692E-2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0.26983002461109434</v>
      </c>
      <c r="N134" s="2">
        <f t="shared" si="11"/>
        <v>4.1696961211679692E-2</v>
      </c>
    </row>
    <row r="135" spans="1:14" x14ac:dyDescent="0.3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0.27842021461199246</v>
      </c>
      <c r="J135" s="2">
        <f t="shared" ref="J135:J198" si="16">J134+J$3*(I134-J134)</f>
        <v>4.2992757011788368E-2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0.27842021461199246</v>
      </c>
      <c r="N135" s="2">
        <f t="shared" ref="N135:N198" si="18">N134+N$3*(M134-N134)</f>
        <v>4.2992757011788368E-2</v>
      </c>
    </row>
    <row r="136" spans="1:14" x14ac:dyDescent="0.3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0.28730625467185689</v>
      </c>
      <c r="J136" s="2">
        <f t="shared" si="16"/>
        <v>4.4329984970957526E-2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0.28730625467185689</v>
      </c>
      <c r="N136" s="2">
        <f t="shared" si="18"/>
        <v>4.4329984970957526E-2</v>
      </c>
    </row>
    <row r="137" spans="1:14" x14ac:dyDescent="0.3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0.29645635828501216</v>
      </c>
      <c r="J137" s="2">
        <f t="shared" si="16"/>
        <v>4.5710090182858633E-2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0.29645635828501216</v>
      </c>
      <c r="N137" s="2">
        <f t="shared" si="18"/>
        <v>4.5710090182858633E-2</v>
      </c>
    </row>
    <row r="138" spans="1:14" x14ac:dyDescent="0.3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0.30582434497720901</v>
      </c>
      <c r="J138" s="2">
        <f t="shared" si="16"/>
        <v>4.7134328985678868E-2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0.30582434497720901</v>
      </c>
      <c r="N138" s="2">
        <f t="shared" si="18"/>
        <v>4.7134328985678868E-2</v>
      </c>
    </row>
    <row r="139" spans="1:14" x14ac:dyDescent="0.3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0.31538831168097498</v>
      </c>
      <c r="J139" s="2">
        <f t="shared" si="16"/>
        <v>4.8603688276510758E-2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0.31538831168097498</v>
      </c>
      <c r="N139" s="2">
        <f t="shared" si="18"/>
        <v>4.8603688276510758E-2</v>
      </c>
    </row>
    <row r="140" spans="1:14" x14ac:dyDescent="0.3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0.32513114473159987</v>
      </c>
      <c r="J140" s="2">
        <f t="shared" si="16"/>
        <v>5.0119024937448117E-2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0.32513114473159987</v>
      </c>
      <c r="N140" s="2">
        <f t="shared" si="18"/>
        <v>5.0119024937448117E-2</v>
      </c>
    </row>
    <row r="141" spans="1:14" x14ac:dyDescent="0.3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0.3350691484036829</v>
      </c>
      <c r="J141" s="2">
        <f t="shared" si="16"/>
        <v>5.1681093777878898E-2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0.3350691484036829</v>
      </c>
      <c r="N141" s="2">
        <f t="shared" si="18"/>
        <v>5.1681093777878898E-2</v>
      </c>
    </row>
    <row r="142" spans="1:14" x14ac:dyDescent="0.3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0.34521145267958608</v>
      </c>
      <c r="J142" s="2">
        <f t="shared" si="16"/>
        <v>5.3290737928153462E-2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0.34521145267958608</v>
      </c>
      <c r="N142" s="2">
        <f t="shared" si="18"/>
        <v>5.3290737928153462E-2</v>
      </c>
    </row>
    <row r="143" spans="1:14" x14ac:dyDescent="0.3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0.35556739570975138</v>
      </c>
      <c r="J143" s="2">
        <f t="shared" si="16"/>
        <v>5.49488475879416E-2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0.35556739570975138</v>
      </c>
      <c r="N143" s="2">
        <f t="shared" si="18"/>
        <v>5.49488475879416E-2</v>
      </c>
    </row>
    <row r="144" spans="1:14" x14ac:dyDescent="0.3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0.36614168194011237</v>
      </c>
      <c r="J144" s="2">
        <f t="shared" si="16"/>
        <v>5.6656360941273479E-2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0.36614168194011237</v>
      </c>
      <c r="N144" s="2">
        <f t="shared" si="18"/>
        <v>5.6656360941273479E-2</v>
      </c>
    </row>
    <row r="145" spans="1:14" x14ac:dyDescent="0.3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0.37694873319753031</v>
      </c>
      <c r="J145" s="2">
        <f t="shared" si="16"/>
        <v>5.8414237564546882E-2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0.37694873319753031</v>
      </c>
      <c r="N145" s="2">
        <f t="shared" si="18"/>
        <v>5.8414237564546882E-2</v>
      </c>
    </row>
    <row r="146" spans="1:14" x14ac:dyDescent="0.3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0.3879870264153169</v>
      </c>
      <c r="J146" s="2">
        <f t="shared" si="16"/>
        <v>6.0223513499742226E-2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0.3879870264153169</v>
      </c>
      <c r="N146" s="2">
        <f t="shared" si="18"/>
        <v>6.0223513499742226E-2</v>
      </c>
    </row>
    <row r="147" spans="1:14" x14ac:dyDescent="0.3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0.39924646860612256</v>
      </c>
      <c r="J147" s="2">
        <f t="shared" si="16"/>
        <v>6.2085210253102693E-2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0.39924646860612256</v>
      </c>
      <c r="N147" s="2">
        <f t="shared" si="18"/>
        <v>6.2085210253102693E-2</v>
      </c>
    </row>
    <row r="148" spans="1:14" x14ac:dyDescent="0.3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0.41072172849691646</v>
      </c>
      <c r="J148" s="2">
        <f t="shared" si="16"/>
        <v>6.4000286200547846E-2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0.41072172849691646</v>
      </c>
      <c r="N148" s="2">
        <f t="shared" si="18"/>
        <v>6.4000286200547846E-2</v>
      </c>
    </row>
    <row r="149" spans="1:14" x14ac:dyDescent="0.3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0.42238523928686655</v>
      </c>
      <c r="J149" s="2">
        <f t="shared" si="16"/>
        <v>6.5969663992791222E-2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0.42238523928686655</v>
      </c>
      <c r="N149" s="2">
        <f t="shared" si="18"/>
        <v>6.5969663992791222E-2</v>
      </c>
    </row>
    <row r="150" spans="1:14" x14ac:dyDescent="0.3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0.43422033996703585</v>
      </c>
      <c r="J150" s="2">
        <f t="shared" si="16"/>
        <v>6.7994104460461571E-2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0.43422033996703585</v>
      </c>
      <c r="N150" s="2">
        <f t="shared" si="18"/>
        <v>6.7994104460461571E-2</v>
      </c>
    </row>
    <row r="151" spans="1:14" x14ac:dyDescent="0.3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0.44622927048080974</v>
      </c>
      <c r="J151" s="2">
        <f t="shared" si="16"/>
        <v>7.0074269478138912E-2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0.44622927048080974</v>
      </c>
      <c r="N151" s="2">
        <f t="shared" si="18"/>
        <v>7.0074269478138912E-2</v>
      </c>
    </row>
    <row r="152" spans="1:14" x14ac:dyDescent="0.3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0.45841732564119864</v>
      </c>
      <c r="J152" s="2">
        <f t="shared" si="16"/>
        <v>7.221082988383408E-2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0.45841732564119864</v>
      </c>
      <c r="N152" s="2">
        <f t="shared" si="18"/>
        <v>7.221082988383408E-2</v>
      </c>
    </row>
    <row r="153" spans="1:14" x14ac:dyDescent="0.3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0.47078733498075703</v>
      </c>
      <c r="J153" s="2">
        <f t="shared" si="16"/>
        <v>7.4404482779735909E-2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0.47078733498075703</v>
      </c>
      <c r="N153" s="2">
        <f t="shared" si="18"/>
        <v>7.4404482779735909E-2</v>
      </c>
    </row>
    <row r="154" spans="1:14" x14ac:dyDescent="0.3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0.48333932744831204</v>
      </c>
      <c r="J154" s="2">
        <f t="shared" si="16"/>
        <v>7.665593738023771E-2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0.48333932744831204</v>
      </c>
      <c r="N154" s="2">
        <f t="shared" si="18"/>
        <v>7.665593738023771E-2</v>
      </c>
    </row>
    <row r="155" spans="1:14" x14ac:dyDescent="0.3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0.49605284495757934</v>
      </c>
      <c r="J155" s="2">
        <f t="shared" si="16"/>
        <v>7.8965899035824377E-2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0.49605284495757934</v>
      </c>
      <c r="N155" s="2">
        <f t="shared" si="18"/>
        <v>7.8965899035824377E-2</v>
      </c>
    </row>
    <row r="156" spans="1:14" x14ac:dyDescent="0.3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0.50890515123916857</v>
      </c>
      <c r="J156" s="2">
        <f t="shared" si="16"/>
        <v>8.1334952888659939E-2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0.50890515123916857</v>
      </c>
      <c r="N156" s="2">
        <f t="shared" si="18"/>
        <v>8.1334952888659939E-2</v>
      </c>
    </row>
    <row r="157" spans="1:14" x14ac:dyDescent="0.3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0.52190748993681602</v>
      </c>
      <c r="J157" s="2">
        <f t="shared" si="16"/>
        <v>8.3763551615290824E-2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0.52190748993681602</v>
      </c>
      <c r="N157" s="2">
        <f t="shared" si="18"/>
        <v>8.3763551615290824E-2</v>
      </c>
    </row>
    <row r="158" spans="1:14" x14ac:dyDescent="0.3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0.53506936146646578</v>
      </c>
      <c r="J158" s="2">
        <f t="shared" si="16"/>
        <v>8.6252209184957088E-2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0.53506936146646578</v>
      </c>
      <c r="N158" s="2">
        <f t="shared" si="18"/>
        <v>8.6252209184957088E-2</v>
      </c>
    </row>
    <row r="159" spans="1:14" x14ac:dyDescent="0.3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0.54838442466832382</v>
      </c>
      <c r="J159" s="2">
        <f t="shared" si="16"/>
        <v>8.8801490609916059E-2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0.54838442466832382</v>
      </c>
      <c r="N159" s="2">
        <f t="shared" si="18"/>
        <v>8.8801490609916059E-2</v>
      </c>
    </row>
    <row r="160" spans="1:14" x14ac:dyDescent="0.3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0.56189708089082779</v>
      </c>
      <c r="J160" s="2">
        <f t="shared" si="16"/>
        <v>9.141192167536781E-2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0.56189708089082779</v>
      </c>
      <c r="N160" s="2">
        <f t="shared" si="18"/>
        <v>9.141192167536781E-2</v>
      </c>
    </row>
    <row r="161" spans="1:14" x14ac:dyDescent="0.3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0.57564230208812528</v>
      </c>
      <c r="J161" s="2">
        <f t="shared" si="16"/>
        <v>9.4084277379711617E-2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0.57564230208812528</v>
      </c>
      <c r="N161" s="2">
        <f t="shared" si="18"/>
        <v>9.4084277379711617E-2</v>
      </c>
    </row>
    <row r="162" spans="1:14" x14ac:dyDescent="0.3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0.58964001054318305</v>
      </c>
      <c r="J162" s="2">
        <f t="shared" si="16"/>
        <v>9.6819526960055413E-2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0.58964001054318305</v>
      </c>
      <c r="N162" s="2">
        <f t="shared" si="18"/>
        <v>9.6819526960055413E-2</v>
      </c>
    </row>
    <row r="163" spans="1:14" x14ac:dyDescent="0.3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0.60390270057756956</v>
      </c>
      <c r="J163" s="2">
        <f t="shared" si="16"/>
        <v>9.9618747306807573E-2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0.60390270057756956</v>
      </c>
      <c r="N163" s="2">
        <f t="shared" si="18"/>
        <v>9.9618747306807573E-2</v>
      </c>
    </row>
    <row r="164" spans="1:14" x14ac:dyDescent="0.3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0.61843190142543814</v>
      </c>
      <c r="J164" s="2">
        <f t="shared" si="16"/>
        <v>0.10248308016138551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0.61843190142543814</v>
      </c>
      <c r="N164" s="2">
        <f t="shared" si="18"/>
        <v>0.10248308016138551</v>
      </c>
    </row>
    <row r="165" spans="1:14" x14ac:dyDescent="0.3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0.63323097728719946</v>
      </c>
      <c r="J165" s="4">
        <f t="shared" si="16"/>
        <v>0.10541366946616533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0.63323097728719946</v>
      </c>
      <c r="N165" s="4">
        <f t="shared" si="18"/>
        <v>0.10541366946616533</v>
      </c>
    </row>
    <row r="166" spans="1:14" x14ac:dyDescent="0.3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0.64827441554598941</v>
      </c>
      <c r="J166" s="4">
        <f t="shared" si="16"/>
        <v>0.1084116717745888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0.64827441554598941</v>
      </c>
      <c r="N166" s="4">
        <f t="shared" si="18"/>
        <v>0.1084116717745888</v>
      </c>
    </row>
    <row r="167" spans="1:14" x14ac:dyDescent="0.3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0.66353069395984143</v>
      </c>
      <c r="J167" s="4">
        <f t="shared" si="16"/>
        <v>0.11147809215921035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0.66353069395984143</v>
      </c>
      <c r="N167" s="4">
        <f t="shared" si="18"/>
        <v>0.11147809215921035</v>
      </c>
    </row>
    <row r="168" spans="1:14" x14ac:dyDescent="0.3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0.6790095000880908</v>
      </c>
      <c r="J168" s="4">
        <f t="shared" si="16"/>
        <v>0.11461375093743793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0.6790095000880908</v>
      </c>
      <c r="N168" s="4">
        <f t="shared" si="18"/>
        <v>0.11461375093743793</v>
      </c>
    </row>
    <row r="169" spans="1:14" x14ac:dyDescent="0.3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0.69472068015546196</v>
      </c>
      <c r="J169" s="4">
        <f t="shared" si="16"/>
        <v>0.11781951879261364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0.69472068015546196</v>
      </c>
      <c r="N169" s="4">
        <f t="shared" si="18"/>
        <v>0.11781951879261364</v>
      </c>
    </row>
    <row r="170" spans="1:14" x14ac:dyDescent="0.3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0.71067275482873993</v>
      </c>
      <c r="J170" s="4">
        <f t="shared" si="16"/>
        <v>0.12109631738915462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0.71067275482873993</v>
      </c>
      <c r="N170" s="4">
        <f t="shared" si="18"/>
        <v>0.12109631738915462</v>
      </c>
    </row>
    <row r="171" spans="1:14" x14ac:dyDescent="0.3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0.72687318349396712</v>
      </c>
      <c r="J171" s="4">
        <f t="shared" si="16"/>
        <v>0.12444511155381147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0.72687318349396712</v>
      </c>
      <c r="N171" s="4">
        <f t="shared" si="18"/>
        <v>0.12444511155381147</v>
      </c>
    </row>
    <row r="172" spans="1:14" x14ac:dyDescent="0.3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0.74332853045219627</v>
      </c>
      <c r="J172" s="4">
        <f t="shared" si="16"/>
        <v>0.12786690300243156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0.74332866287428656</v>
      </c>
      <c r="N172" s="4">
        <f t="shared" si="18"/>
        <v>0.12786690300243156</v>
      </c>
    </row>
    <row r="173" spans="1:14" x14ac:dyDescent="0.3">
      <c r="A173" s="4">
        <f t="shared" si="21"/>
        <v>2017</v>
      </c>
      <c r="G173" s="4">
        <f>carbondioxide!L273</f>
        <v>395.51980690644092</v>
      </c>
      <c r="H173" s="4">
        <f t="shared" si="15"/>
        <v>1.9443492639404047</v>
      </c>
      <c r="I173" s="4">
        <f t="shared" si="19"/>
        <v>0.76002486065208497</v>
      </c>
      <c r="J173" s="4">
        <f t="shared" si="16"/>
        <v>0.13136272504634622</v>
      </c>
      <c r="K173" s="4">
        <f>carbondioxide!S273</f>
        <v>395.52024893738405</v>
      </c>
      <c r="L173" s="4">
        <f t="shared" si="17"/>
        <v>1.9443552430701045</v>
      </c>
      <c r="M173" s="4">
        <f t="shared" si="20"/>
        <v>0.76002511253520644</v>
      </c>
      <c r="N173" s="4">
        <f t="shared" si="18"/>
        <v>0.13136272579850369</v>
      </c>
    </row>
    <row r="174" spans="1:14" x14ac:dyDescent="0.3">
      <c r="A174" s="4">
        <f t="shared" si="21"/>
        <v>2018</v>
      </c>
      <c r="G174" s="4">
        <f>carbondioxide!L274</f>
        <v>398.28853075113915</v>
      </c>
      <c r="H174" s="4">
        <f t="shared" si="15"/>
        <v>1.9816699418281296</v>
      </c>
      <c r="I174" s="4">
        <f t="shared" si="19"/>
        <v>0.7769692596301202</v>
      </c>
      <c r="J174" s="4">
        <f t="shared" si="16"/>
        <v>0.13493352597658681</v>
      </c>
      <c r="K174" s="4">
        <f>carbondioxide!S274</f>
        <v>398.28895300872892</v>
      </c>
      <c r="L174" s="4">
        <f t="shared" si="17"/>
        <v>1.9816756137888654</v>
      </c>
      <c r="M174" s="4">
        <f t="shared" si="20"/>
        <v>0.77696962067850217</v>
      </c>
      <c r="N174" s="4">
        <f t="shared" si="18"/>
        <v>0.13493352815516815</v>
      </c>
    </row>
    <row r="175" spans="1:14" x14ac:dyDescent="0.3">
      <c r="A175" s="4">
        <f t="shared" si="21"/>
        <v>2019</v>
      </c>
      <c r="G175" s="4">
        <f>carbondioxide!L275</f>
        <v>401.12694221768766</v>
      </c>
      <c r="H175" s="4">
        <f t="shared" si="15"/>
        <v>2.0196616136774552</v>
      </c>
      <c r="I175" s="4">
        <f t="shared" si="19"/>
        <v>0.79416799576721808</v>
      </c>
      <c r="J175" s="4">
        <f t="shared" si="16"/>
        <v>0.13858028894373889</v>
      </c>
      <c r="K175" s="4">
        <f>carbondioxide!S275</f>
        <v>401.12734949903398</v>
      </c>
      <c r="L175" s="4">
        <f t="shared" si="17"/>
        <v>2.0196670457585926</v>
      </c>
      <c r="M175" s="4">
        <f t="shared" si="20"/>
        <v>0.7941684574231892</v>
      </c>
      <c r="N175" s="4">
        <f t="shared" si="18"/>
        <v>0.1385802931607007</v>
      </c>
    </row>
    <row r="176" spans="1:14" x14ac:dyDescent="0.3">
      <c r="A176" s="4">
        <f t="shared" si="21"/>
        <v>2020</v>
      </c>
      <c r="G176" s="4">
        <f>carbondioxide!L276</f>
        <v>404.03343628989194</v>
      </c>
      <c r="H176" s="4">
        <f t="shared" si="15"/>
        <v>2.0582869888057673</v>
      </c>
      <c r="I176" s="4">
        <f t="shared" si="19"/>
        <v>0.81162636567536661</v>
      </c>
      <c r="J176" s="4">
        <f t="shared" si="16"/>
        <v>0.14230402711849624</v>
      </c>
      <c r="K176" s="4">
        <f>carbondioxide!S276</f>
        <v>404.03383163648675</v>
      </c>
      <c r="L176" s="4">
        <f t="shared" si="17"/>
        <v>2.0582922237765828</v>
      </c>
      <c r="M176" s="4">
        <f t="shared" si="20"/>
        <v>0.8116269205537594</v>
      </c>
      <c r="N176" s="4">
        <f t="shared" si="18"/>
        <v>0.14230403393371163</v>
      </c>
    </row>
    <row r="177" spans="1:14" x14ac:dyDescent="0.3">
      <c r="A177" s="4">
        <f t="shared" si="21"/>
        <v>2021</v>
      </c>
      <c r="G177" s="4">
        <f>carbondioxide!L277</f>
        <v>407.00672566735921</v>
      </c>
      <c r="H177" s="4">
        <f t="shared" si="15"/>
        <v>2.0975135775208207</v>
      </c>
      <c r="I177" s="4">
        <f t="shared" si="19"/>
        <v>0.82934882589705416</v>
      </c>
      <c r="J177" s="4">
        <f t="shared" si="16"/>
        <v>0.14610577800149926</v>
      </c>
      <c r="K177" s="4">
        <f>carbondioxide!S277</f>
        <v>407.00711104878178</v>
      </c>
      <c r="L177" s="4">
        <f t="shared" si="17"/>
        <v>2.0975186432593085</v>
      </c>
      <c r="M177" s="4">
        <f t="shared" si="20"/>
        <v>0.82934946743775162</v>
      </c>
      <c r="N177" s="4">
        <f t="shared" si="18"/>
        <v>0.14610578792971352</v>
      </c>
    </row>
    <row r="178" spans="1:14" x14ac:dyDescent="0.3">
      <c r="A178" s="4">
        <f t="shared" si="21"/>
        <v>2022</v>
      </c>
      <c r="G178" s="4">
        <f>carbondioxide!L278</f>
        <v>410.04570864535941</v>
      </c>
      <c r="H178" s="4">
        <f t="shared" si="15"/>
        <v>2.1373118407051717</v>
      </c>
      <c r="I178" s="4">
        <f t="shared" si="19"/>
        <v>0.84733908189698481</v>
      </c>
      <c r="J178" s="4">
        <f t="shared" si="16"/>
        <v>0.14998659851354601</v>
      </c>
      <c r="K178" s="4">
        <f>carbondioxide!S278</f>
        <v>410.0460853743632</v>
      </c>
      <c r="L178" s="4">
        <f t="shared" si="17"/>
        <v>2.1373167560090067</v>
      </c>
      <c r="M178" s="4">
        <f t="shared" si="20"/>
        <v>0.84733980414932286</v>
      </c>
      <c r="N178" s="4">
        <f t="shared" si="18"/>
        <v>0.14998661202931918</v>
      </c>
    </row>
    <row r="179" spans="1:14" x14ac:dyDescent="0.3">
      <c r="A179" s="4">
        <f t="shared" si="21"/>
        <v>2023</v>
      </c>
      <c r="G179" s="4">
        <f>carbondioxide!L279</f>
        <v>413.14939319588586</v>
      </c>
      <c r="H179" s="4">
        <f t="shared" si="15"/>
        <v>2.1776541386318815</v>
      </c>
      <c r="I179" s="4">
        <f t="shared" si="19"/>
        <v>0.86560015231249188</v>
      </c>
      <c r="J179" s="4">
        <f t="shared" si="16"/>
        <v>0.15394756061916395</v>
      </c>
      <c r="K179" s="4">
        <f>carbondioxide!S279</f>
        <v>413.14976218053704</v>
      </c>
      <c r="L179" s="4">
        <f t="shared" si="17"/>
        <v>2.1776589167267661</v>
      </c>
      <c r="M179" s="4">
        <f t="shared" si="20"/>
        <v>0.86560094979946711</v>
      </c>
      <c r="N179" s="4">
        <f t="shared" si="18"/>
        <v>0.15394757816056079</v>
      </c>
    </row>
    <row r="180" spans="1:14" x14ac:dyDescent="0.3">
      <c r="A180" s="4">
        <f t="shared" si="21"/>
        <v>2024</v>
      </c>
      <c r="G180" s="4">
        <f>carbondioxide!L280</f>
        <v>416.31685095381755</v>
      </c>
      <c r="H180" s="4">
        <f t="shared" si="15"/>
        <v>2.2185141048930683</v>
      </c>
      <c r="I180" s="4">
        <f t="shared" si="19"/>
        <v>0.88413441808667892</v>
      </c>
      <c r="J180" s="4">
        <f t="shared" si="16"/>
        <v>0.15798974733998206</v>
      </c>
      <c r="K180" s="4">
        <f>carbondioxide!S280</f>
        <v>416.31721285077856</v>
      </c>
      <c r="L180" s="4">
        <f t="shared" si="17"/>
        <v>2.218518755552525</v>
      </c>
      <c r="M180" s="4">
        <f t="shared" si="20"/>
        <v>0.88413528571756306</v>
      </c>
      <c r="N180" s="4">
        <f t="shared" si="18"/>
        <v>0.15798976931146977</v>
      </c>
    </row>
    <row r="181" spans="1:14" x14ac:dyDescent="0.3">
      <c r="A181" s="4">
        <f t="shared" si="21"/>
        <v>2025</v>
      </c>
      <c r="G181" s="4">
        <f>carbondioxide!L281</f>
        <v>419.54718937200107</v>
      </c>
      <c r="H181" s="4">
        <f t="shared" si="15"/>
        <v>2.2598662764072039</v>
      </c>
      <c r="I181" s="4">
        <f t="shared" si="19"/>
        <v>0.90294366228914691</v>
      </c>
      <c r="J181" s="4">
        <f t="shared" si="16"/>
        <v>0.1621142490698233</v>
      </c>
      <c r="K181" s="4">
        <f>carbondioxide!S281</f>
        <v>419.54754467983611</v>
      </c>
      <c r="L181" s="4">
        <f t="shared" si="17"/>
        <v>2.2598708072351075</v>
      </c>
      <c r="M181" s="4">
        <f t="shared" si="20"/>
        <v>0.90294459530156568</v>
      </c>
      <c r="N181" s="4">
        <f t="shared" si="18"/>
        <v>0.16211427584465637</v>
      </c>
    </row>
    <row r="182" spans="1:14" x14ac:dyDescent="0.3">
      <c r="A182" s="4">
        <f t="shared" si="21"/>
        <v>2026</v>
      </c>
      <c r="G182" s="4">
        <f>carbondioxide!L282</f>
        <v>422.83953489943258</v>
      </c>
      <c r="H182" s="4">
        <f t="shared" si="15"/>
        <v>2.3016858771945619</v>
      </c>
      <c r="I182" s="4">
        <f t="shared" si="19"/>
        <v>0.9220291041182086</v>
      </c>
      <c r="J182" s="4">
        <f t="shared" si="16"/>
        <v>0.16632216013690906</v>
      </c>
      <c r="K182" s="4">
        <f>carbondioxide!S282</f>
        <v>422.83988401551528</v>
      </c>
      <c r="L182" s="4">
        <f t="shared" si="17"/>
        <v>2.3016902944027868</v>
      </c>
      <c r="M182" s="4">
        <f t="shared" si="20"/>
        <v>0.92203009803825398</v>
      </c>
      <c r="N182" s="4">
        <f t="shared" si="18"/>
        <v>0.16632219205917162</v>
      </c>
    </row>
    <row r="183" spans="1:14" x14ac:dyDescent="0.3">
      <c r="A183" s="4">
        <f t="shared" si="21"/>
        <v>2027</v>
      </c>
      <c r="G183" s="4">
        <f>carbondioxide!L283</f>
        <v>426.12561198902029</v>
      </c>
      <c r="H183" s="4">
        <f t="shared" si="15"/>
        <v>2.3431024189520326</v>
      </c>
      <c r="I183" s="4">
        <f t="shared" si="19"/>
        <v>0.94137390274844124</v>
      </c>
      <c r="J183" s="4">
        <f t="shared" si="16"/>
        <v>0.17061457557872284</v>
      </c>
      <c r="K183" s="4">
        <f>carbondioxide!S283</f>
        <v>426.12595524434727</v>
      </c>
      <c r="L183" s="4">
        <f t="shared" si="17"/>
        <v>2.3431067285152416</v>
      </c>
      <c r="M183" s="4">
        <f t="shared" si="20"/>
        <v>0.94137495337602983</v>
      </c>
      <c r="N183" s="4">
        <f t="shared" si="18"/>
        <v>0.17061461296513281</v>
      </c>
    </row>
    <row r="184" spans="1:14" x14ac:dyDescent="0.3">
      <c r="A184" s="4">
        <f t="shared" si="21"/>
        <v>2028</v>
      </c>
      <c r="G184" s="4">
        <f>carbondioxide!L284</f>
        <v>429.47420361499923</v>
      </c>
      <c r="H184" s="4">
        <f t="shared" si="15"/>
        <v>2.384979605793125</v>
      </c>
      <c r="I184" s="4">
        <f t="shared" si="19"/>
        <v>0.96097966823576442</v>
      </c>
      <c r="J184" s="4">
        <f t="shared" si="16"/>
        <v>0.17499248855704683</v>
      </c>
      <c r="K184" s="4">
        <f>carbondioxide!S284</f>
        <v>429.47454129558508</v>
      </c>
      <c r="L184" s="4">
        <f t="shared" si="17"/>
        <v>2.3849838123098577</v>
      </c>
      <c r="M184" s="4">
        <f t="shared" si="20"/>
        <v>0.96098077160690509</v>
      </c>
      <c r="N184" s="4">
        <f t="shared" si="18"/>
        <v>0.17499253169866669</v>
      </c>
    </row>
    <row r="185" spans="1:14" x14ac:dyDescent="0.3">
      <c r="A185" s="4">
        <f t="shared" si="21"/>
        <v>2029</v>
      </c>
      <c r="G185" s="4">
        <f>carbondioxide!L285</f>
        <v>432.88378500985618</v>
      </c>
      <c r="H185" s="4">
        <f t="shared" si="15"/>
        <v>2.4272853668710863</v>
      </c>
      <c r="I185" s="4">
        <f t="shared" si="19"/>
        <v>0.980847300675879</v>
      </c>
      <c r="J185" s="4">
        <f t="shared" si="16"/>
        <v>0.17945689573762194</v>
      </c>
      <c r="K185" s="4">
        <f>carbondioxide!S285</f>
        <v>432.88411736997546</v>
      </c>
      <c r="L185" s="4">
        <f t="shared" si="17"/>
        <v>2.4272894745000091</v>
      </c>
      <c r="M185" s="4">
        <f t="shared" si="20"/>
        <v>0.98084845304558743</v>
      </c>
      <c r="N185" s="4">
        <f t="shared" si="18"/>
        <v>0.17945694490134548</v>
      </c>
    </row>
    <row r="186" spans="1:14" x14ac:dyDescent="0.3">
      <c r="A186" s="4">
        <f t="shared" si="21"/>
        <v>2030</v>
      </c>
      <c r="G186" s="4">
        <f>carbondioxide!L286</f>
        <v>436.35285924916604</v>
      </c>
      <c r="H186" s="4">
        <f t="shared" si="15"/>
        <v>2.4699886878605017</v>
      </c>
      <c r="I186" s="4">
        <f t="shared" si="19"/>
        <v>1.0009770355252656</v>
      </c>
      <c r="J186" s="4">
        <f t="shared" si="16"/>
        <v>0.18400879323767125</v>
      </c>
      <c r="K186" s="4">
        <f>carbondioxide!S286</f>
        <v>436.35318651963337</v>
      </c>
      <c r="L186" s="4">
        <f t="shared" si="17"/>
        <v>2.4699927004303897</v>
      </c>
      <c r="M186" s="4">
        <f t="shared" si="20"/>
        <v>1.0009782333533312</v>
      </c>
      <c r="N186" s="4">
        <f t="shared" si="18"/>
        <v>0.18400884866760478</v>
      </c>
    </row>
    <row r="187" spans="1:14" x14ac:dyDescent="0.3">
      <c r="A187" s="4">
        <f t="shared" si="21"/>
        <v>2031</v>
      </c>
      <c r="G187" s="4">
        <f>carbondioxide!L287</f>
        <v>439.88016726815465</v>
      </c>
      <c r="H187" s="4">
        <f t="shared" si="15"/>
        <v>2.5130621609356125</v>
      </c>
      <c r="I187" s="4">
        <f t="shared" si="19"/>
        <v>1.0213685402078696</v>
      </c>
      <c r="J187" s="4">
        <f t="shared" si="16"/>
        <v>0.18864917285386479</v>
      </c>
      <c r="K187" s="4">
        <f>carbondioxide!S287</f>
        <v>439.8804896615826</v>
      </c>
      <c r="L187" s="4">
        <f t="shared" si="17"/>
        <v>2.513066082013069</v>
      </c>
      <c r="M187" s="4">
        <f t="shared" si="20"/>
        <v>1.0213697801465038</v>
      </c>
      <c r="N187" s="4">
        <f t="shared" si="18"/>
        <v>0.18864923477261972</v>
      </c>
    </row>
    <row r="188" spans="1:14" x14ac:dyDescent="0.3">
      <c r="A188" s="4">
        <f t="shared" si="21"/>
        <v>2032</v>
      </c>
      <c r="G188" s="4">
        <f>carbondioxide!L288</f>
        <v>443.46459194879196</v>
      </c>
      <c r="H188" s="4">
        <f t="shared" si="15"/>
        <v>2.5564807177207722</v>
      </c>
      <c r="I188" s="4">
        <f t="shared" si="19"/>
        <v>1.042020981267149</v>
      </c>
      <c r="J188" s="4">
        <f t="shared" si="16"/>
        <v>0.19337901886043554</v>
      </c>
      <c r="K188" s="4">
        <f>carbondioxide!S288</f>
        <v>443.46490966300121</v>
      </c>
      <c r="L188" s="4">
        <f t="shared" si="17"/>
        <v>2.5564845506545431</v>
      </c>
      <c r="M188" s="4">
        <f t="shared" si="20"/>
        <v>1.0420222601499691</v>
      </c>
      <c r="N188" s="4">
        <f t="shared" si="18"/>
        <v>0.19337908747034338</v>
      </c>
    </row>
    <row r="189" spans="1:14" x14ac:dyDescent="0.3">
      <c r="A189" s="4">
        <f t="shared" si="21"/>
        <v>2033</v>
      </c>
      <c r="G189" s="4">
        <f>carbondioxide!L289</f>
        <v>447.10510087613739</v>
      </c>
      <c r="H189" s="4">
        <f t="shared" si="15"/>
        <v>2.6002208795691502</v>
      </c>
      <c r="I189" s="4">
        <f t="shared" si="19"/>
        <v>1.0629330737530238</v>
      </c>
      <c r="J189" s="4">
        <f t="shared" si="16"/>
        <v>0.19819930520690568</v>
      </c>
      <c r="K189" s="4">
        <f>carbondioxide!S289</f>
        <v>447.10541409643491</v>
      </c>
      <c r="L189" s="4">
        <f t="shared" si="17"/>
        <v>2.6002246275201393</v>
      </c>
      <c r="M189" s="4">
        <f t="shared" si="20"/>
        <v>1.0629343885850302</v>
      </c>
      <c r="N189" s="4">
        <f t="shared" si="18"/>
        <v>0.19819938069116366</v>
      </c>
    </row>
    <row r="190" spans="1:14" x14ac:dyDescent="0.3">
      <c r="A190" s="4">
        <f t="shared" si="21"/>
        <v>2034</v>
      </c>
      <c r="G190" s="4">
        <f>carbondioxide!L290</f>
        <v>450.80071166197888</v>
      </c>
      <c r="H190" s="4">
        <f t="shared" si="15"/>
        <v>2.6442603079185893</v>
      </c>
      <c r="I190" s="4">
        <f t="shared" si="19"/>
        <v>1.0841031196471924</v>
      </c>
      <c r="J190" s="4">
        <f t="shared" si="16"/>
        <v>0.20311099301224764</v>
      </c>
      <c r="K190" s="4">
        <f>carbondioxide!S290</f>
        <v>450.80102056273626</v>
      </c>
      <c r="L190" s="4">
        <f t="shared" si="17"/>
        <v>2.6442639738810496</v>
      </c>
      <c r="M190" s="4">
        <f t="shared" si="20"/>
        <v>1.0841044675955238</v>
      </c>
      <c r="N190" s="4">
        <f t="shared" si="18"/>
        <v>0.20311107553600083</v>
      </c>
    </row>
    <row r="191" spans="1:14" x14ac:dyDescent="0.3">
      <c r="A191" s="4">
        <f t="shared" si="21"/>
        <v>2035</v>
      </c>
      <c r="G191" s="4">
        <f>carbondioxide!L291</f>
        <v>454.55047096360886</v>
      </c>
      <c r="H191" s="4">
        <f t="shared" si="15"/>
        <v>2.6885775350053058</v>
      </c>
      <c r="I191" s="4">
        <f t="shared" si="19"/>
        <v>1.105529039425744</v>
      </c>
      <c r="J191" s="4">
        <f t="shared" si="16"/>
        <v>0.20811502829153411</v>
      </c>
      <c r="K191" s="4">
        <f>carbondioxide!S291</f>
        <v>454.55077570940648</v>
      </c>
      <c r="L191" s="4">
        <f t="shared" si="17"/>
        <v>2.688581121822557</v>
      </c>
      <c r="M191" s="4">
        <f t="shared" si="20"/>
        <v>1.1055304178110712</v>
      </c>
      <c r="N191" s="4">
        <f t="shared" si="18"/>
        <v>0.20811511800289892</v>
      </c>
    </row>
    <row r="192" spans="1:14" x14ac:dyDescent="0.3">
      <c r="A192" s="4">
        <f t="shared" si="21"/>
        <v>2036</v>
      </c>
      <c r="G192" s="4">
        <f>carbondioxide!L292</f>
        <v>458.35344181302639</v>
      </c>
      <c r="H192" s="4">
        <f t="shared" si="15"/>
        <v>2.7331518027985688</v>
      </c>
      <c r="I192" s="4">
        <f t="shared" si="19"/>
        <v>1.1272083992283823</v>
      </c>
      <c r="J192" s="4">
        <f t="shared" si="16"/>
        <v>0.21321233987477642</v>
      </c>
      <c r="K192" s="4">
        <f>carbondioxide!S292</f>
        <v>458.35374255952206</v>
      </c>
      <c r="L192" s="4">
        <f t="shared" si="17"/>
        <v>2.733155313175228</v>
      </c>
      <c r="M192" s="4">
        <f t="shared" si="20"/>
        <v>1.1272098055168462</v>
      </c>
      <c r="N192" s="4">
        <f t="shared" si="18"/>
        <v>0.21321243690580935</v>
      </c>
    </row>
    <row r="193" spans="1:14" x14ac:dyDescent="0.3">
      <c r="A193" s="4">
        <f t="shared" si="21"/>
        <v>2037</v>
      </c>
      <c r="G193" s="4">
        <f>carbondioxide!L293</f>
        <v>462.20869599060995</v>
      </c>
      <c r="H193" s="4">
        <f t="shared" si="15"/>
        <v>2.7779629667322725</v>
      </c>
      <c r="I193" s="4">
        <f t="shared" si="19"/>
        <v>1.1491384351225207</v>
      </c>
      <c r="J193" s="4">
        <f t="shared" si="16"/>
        <v>0.2184038374919049</v>
      </c>
      <c r="K193" s="4">
        <f>carbondioxide!S293</f>
        <v>462.20899288523196</v>
      </c>
      <c r="L193" s="4">
        <f t="shared" si="17"/>
        <v>2.7779664032442448</v>
      </c>
      <c r="M193" s="4">
        <f t="shared" si="20"/>
        <v>1.1491398669181507</v>
      </c>
      <c r="N193" s="4">
        <f t="shared" si="18"/>
        <v>0.21840394195952004</v>
      </c>
    </row>
    <row r="194" spans="1:14" x14ac:dyDescent="0.3">
      <c r="A194" s="4">
        <f t="shared" si="21"/>
        <v>2038</v>
      </c>
      <c r="G194" s="4">
        <f>carbondioxide!L294</f>
        <v>466.1153094623665</v>
      </c>
      <c r="H194" s="4">
        <f t="shared" si="15"/>
        <v>2.8229914381055812</v>
      </c>
      <c r="I194" s="4">
        <f t="shared" si="19"/>
        <v>1.1713160753601277</v>
      </c>
      <c r="J194" s="4">
        <f t="shared" si="16"/>
        <v>0.22369041000644679</v>
      </c>
      <c r="K194" s="4">
        <f>carbondioxide!S294</f>
        <v>466.11560264488975</v>
      </c>
      <c r="L194" s="4">
        <f t="shared" si="17"/>
        <v>2.8229948032085384</v>
      </c>
      <c r="M194" s="4">
        <f t="shared" si="20"/>
        <v>1.1713175303976926</v>
      </c>
      <c r="N194" s="4">
        <f t="shared" si="18"/>
        <v>0.22369052201328507</v>
      </c>
    </row>
    <row r="195" spans="1:14" x14ac:dyDescent="0.3">
      <c r="A195" s="4">
        <f t="shared" si="21"/>
        <v>2039</v>
      </c>
      <c r="G195" s="4">
        <f>carbondioxide!L295</f>
        <v>470.07235967926579</v>
      </c>
      <c r="H195" s="4">
        <f t="shared" si="15"/>
        <v>2.8682181494421397</v>
      </c>
      <c r="I195" s="4">
        <f t="shared" si="19"/>
        <v>1.1937379611700918</v>
      </c>
      <c r="J195" s="4">
        <f t="shared" si="16"/>
        <v>0.22907292378565569</v>
      </c>
      <c r="K195" s="4">
        <f>carbondioxide!S295</f>
        <v>470.07264928230859</v>
      </c>
      <c r="L195" s="4">
        <f t="shared" si="17"/>
        <v>2.8682214454789521</v>
      </c>
      <c r="M195" s="4">
        <f t="shared" si="20"/>
        <v>1.1937394373083459</v>
      </c>
      <c r="N195" s="4">
        <f t="shared" si="18"/>
        <v>0.22907304342090851</v>
      </c>
    </row>
    <row r="196" spans="1:14" x14ac:dyDescent="0.3">
      <c r="A196" s="4">
        <f t="shared" si="21"/>
        <v>2040</v>
      </c>
      <c r="G196" s="4">
        <f>carbondioxide!L296</f>
        <v>474.0789240098938</v>
      </c>
      <c r="H196" s="4">
        <f t="shared" si="15"/>
        <v>2.9136245333704882</v>
      </c>
      <c r="I196" s="4">
        <f t="shared" si="19"/>
        <v>1.2164004664154371</v>
      </c>
      <c r="J196" s="4">
        <f t="shared" si="16"/>
        <v>0.23455222119799929</v>
      </c>
      <c r="K196" s="4">
        <f>carbondioxide!S296</f>
        <v>474.07921015935835</v>
      </c>
      <c r="L196" s="4">
        <f t="shared" si="17"/>
        <v>2.9136277625778968</v>
      </c>
      <c r="M196" s="4">
        <f t="shared" si="20"/>
        <v>1.2164019616307344</v>
      </c>
      <c r="N196" s="4">
        <f t="shared" si="18"/>
        <v>0.23455234853818915</v>
      </c>
    </row>
    <row r="197" spans="1:14" x14ac:dyDescent="0.3">
      <c r="A197" s="4">
        <f t="shared" si="21"/>
        <v>2041</v>
      </c>
      <c r="G197" s="4">
        <f>carbondioxide!L297</f>
        <v>478.13407886436266</v>
      </c>
      <c r="H197" s="4">
        <f t="shared" si="15"/>
        <v>2.9591925093651228</v>
      </c>
      <c r="I197" s="4">
        <f t="shared" si="19"/>
        <v>1.239299716316562</v>
      </c>
      <c r="J197" s="4">
        <f t="shared" si="16"/>
        <v>0.24012911923083433</v>
      </c>
      <c r="K197" s="4">
        <f>carbondioxide!S297</f>
        <v>478.13436167983303</v>
      </c>
      <c r="L197" s="4">
        <f t="shared" si="17"/>
        <v>2.959195673879818</v>
      </c>
      <c r="M197" s="4">
        <f t="shared" si="20"/>
        <v>1.2393012286968121</v>
      </c>
      <c r="N197" s="4">
        <f t="shared" si="18"/>
        <v>0.24012925434055482</v>
      </c>
    </row>
    <row r="198" spans="1:14" x14ac:dyDescent="0.3">
      <c r="A198" s="4">
        <f t="shared" si="21"/>
        <v>2042</v>
      </c>
      <c r="G198" s="4">
        <f>carbondioxide!L298</f>
        <v>482.23689924129872</v>
      </c>
      <c r="H198" s="4">
        <f t="shared" si="15"/>
        <v>3.0049044749609188</v>
      </c>
      <c r="I198" s="4">
        <f t="shared" si="19"/>
        <v>1.2624316053648337</v>
      </c>
      <c r="J198" s="4">
        <f t="shared" si="16"/>
        <v>0.24580440822228125</v>
      </c>
      <c r="K198" s="4">
        <f>carbondioxide!S298</f>
        <v>482.23717883640586</v>
      </c>
      <c r="L198" s="4">
        <f t="shared" si="17"/>
        <v>3.0049075768251523</v>
      </c>
      <c r="M198" s="4">
        <f t="shared" si="20"/>
        <v>1.2624331331037792</v>
      </c>
      <c r="N198" s="4">
        <f t="shared" si="18"/>
        <v>0.24580455115489835</v>
      </c>
    </row>
    <row r="199" spans="1:14" x14ac:dyDescent="0.3">
      <c r="A199" s="4">
        <f t="shared" si="21"/>
        <v>2043</v>
      </c>
      <c r="G199" s="4">
        <f>carbondioxide!L299</f>
        <v>486.3864585351804</v>
      </c>
      <c r="H199" s="4">
        <f t="shared" ref="H199:H262" si="22">H$3*LN(G199/G$3)</f>
        <v>3.050743299421506</v>
      </c>
      <c r="I199" s="4">
        <f t="shared" si="19"/>
        <v>1.2857918145049052</v>
      </c>
      <c r="J199" s="4">
        <f t="shared" ref="J199:J262" si="23">J198+J$3*(I198-J198)</f>
        <v>0.25157885070205094</v>
      </c>
      <c r="K199" s="4">
        <f>carbondioxide!S299</f>
        <v>486.38673501794034</v>
      </c>
      <c r="L199" s="4">
        <f t="shared" ref="L199:L262" si="24">L$3*LN(K199/K$3)</f>
        <v>3.0507463405882969</v>
      </c>
      <c r="M199" s="4">
        <f t="shared" si="20"/>
        <v>1.2857933558966996</v>
      </c>
      <c r="N199" s="4">
        <f t="shared" ref="N199:N262" si="25">N198+N$3*(M198-N198)</f>
        <v>0.25157900150036799</v>
      </c>
    </row>
    <row r="200" spans="1:14" x14ac:dyDescent="0.3">
      <c r="A200" s="4">
        <f t="shared" si="21"/>
        <v>2044</v>
      </c>
      <c r="G200" s="4">
        <f>carbondioxide!L300</f>
        <v>490.58182850524656</v>
      </c>
      <c r="H200" s="4">
        <f t="shared" si="22"/>
        <v>3.0966923186648074</v>
      </c>
      <c r="I200" s="4">
        <f t="shared" ref="I200:I263" si="26">I199+I$3*(I$4*H200-I199)+I$5*(J199-I199)</f>
        <v>1.3093758276367113</v>
      </c>
      <c r="J200" s="4">
        <f t="shared" si="23"/>
        <v>0.25745318033645115</v>
      </c>
      <c r="K200" s="4">
        <f>carbondioxide!S300</f>
        <v>490.58210197837553</v>
      </c>
      <c r="L200" s="4">
        <f t="shared" si="24"/>
        <v>3.0966953010028138</v>
      </c>
      <c r="M200" s="4">
        <f t="shared" ref="M200:M263" si="27">M199+M$3*(M$4*L200-M199)+M$5*(N199-M199)</f>
        <v>1.3093773810707834</v>
      </c>
      <c r="N200" s="4">
        <f t="shared" si="25"/>
        <v>0.25745333903333917</v>
      </c>
    </row>
    <row r="201" spans="1:14" x14ac:dyDescent="0.3">
      <c r="A201" s="4">
        <f t="shared" si="21"/>
        <v>2045</v>
      </c>
      <c r="G201" s="4">
        <f>carbondioxide!L301</f>
        <v>494.82207934596283</v>
      </c>
      <c r="H201" s="4">
        <f t="shared" si="22"/>
        <v>3.142735330743299</v>
      </c>
      <c r="I201" s="4">
        <f t="shared" si="26"/>
        <v>1.333178947471841</v>
      </c>
      <c r="J201" s="4">
        <f t="shared" si="23"/>
        <v>0.26342810097311664</v>
      </c>
      <c r="K201" s="4">
        <f>carbondioxide!S301</f>
        <v>494.82234990717211</v>
      </c>
      <c r="L201" s="4">
        <f t="shared" si="24"/>
        <v>3.1427382560413699</v>
      </c>
      <c r="M201" s="4">
        <f t="shared" si="27"/>
        <v>1.3331805114280255</v>
      </c>
      <c r="N201" s="4">
        <f t="shared" si="25"/>
        <v>0.26342826759211185</v>
      </c>
    </row>
    <row r="202" spans="1:14" x14ac:dyDescent="0.3">
      <c r="A202" s="4">
        <f t="shared" si="21"/>
        <v>2046</v>
      </c>
      <c r="G202" s="4">
        <f>carbondioxide!L302</f>
        <v>499.10627982253908</v>
      </c>
      <c r="H202" s="4">
        <f t="shared" si="22"/>
        <v>3.1888565914732734</v>
      </c>
      <c r="I202" s="4">
        <f t="shared" si="26"/>
        <v>1.3571963107693952</v>
      </c>
      <c r="J202" s="4">
        <f t="shared" si="23"/>
        <v>0.26950428578122937</v>
      </c>
      <c r="K202" s="4">
        <f>carbondioxide!S302</f>
        <v>499.10654756481188</v>
      </c>
      <c r="L202" s="4">
        <f t="shared" si="24"/>
        <v>3.1888594614447263</v>
      </c>
      <c r="M202" s="4">
        <f t="shared" si="27"/>
        <v>1.3571978838133187</v>
      </c>
      <c r="N202" s="4">
        <f t="shared" si="25"/>
        <v>0.26950446033709985</v>
      </c>
    </row>
    <row r="203" spans="1:14" x14ac:dyDescent="0.3">
      <c r="A203" s="4">
        <f t="shared" si="21"/>
        <v>2047</v>
      </c>
      <c r="G203" s="4">
        <f>carbondioxide!L303</f>
        <v>503.43349744922909</v>
      </c>
      <c r="H203" s="4">
        <f t="shared" si="22"/>
        <v>3.2350408099851329</v>
      </c>
      <c r="I203" s="4">
        <f t="shared" si="26"/>
        <v>1.3814229029708696</v>
      </c>
      <c r="J203" s="4">
        <f t="shared" si="23"/>
        <v>0.27568237648316213</v>
      </c>
      <c r="K203" s="4">
        <f>carbondioxide!S303</f>
        <v>503.43376246108073</v>
      </c>
      <c r="L203" s="4">
        <f t="shared" si="24"/>
        <v>3.2350436262717728</v>
      </c>
      <c r="M203" s="4">
        <f t="shared" si="27"/>
        <v>1.3814244837495755</v>
      </c>
      <c r="N203" s="4">
        <f t="shared" si="25"/>
        <v>0.27568255898244476</v>
      </c>
    </row>
    <row r="204" spans="1:14" x14ac:dyDescent="0.3">
      <c r="A204" s="4">
        <f t="shared" si="21"/>
        <v>2048</v>
      </c>
      <c r="G204" s="4">
        <f>carbondioxide!L304</f>
        <v>507.80279869676951</v>
      </c>
      <c r="H204" s="4">
        <f t="shared" si="22"/>
        <v>3.2812731440728808</v>
      </c>
      <c r="I204" s="4">
        <f t="shared" si="26"/>
        <v>1.4058535722503953</v>
      </c>
      <c r="J204" s="4">
        <f t="shared" si="23"/>
        <v>0.28196298267361231</v>
      </c>
      <c r="K204" s="4">
        <f>carbondioxide!S304</f>
        <v>507.8030610624927</v>
      </c>
      <c r="L204" s="4">
        <f t="shared" si="24"/>
        <v>3.2812759082487779</v>
      </c>
      <c r="M204" s="4">
        <f t="shared" si="27"/>
        <v>1.4058551594881945</v>
      </c>
      <c r="N204" s="4">
        <f t="shared" si="25"/>
        <v>0.28196317311512203</v>
      </c>
    </row>
    <row r="205" spans="1:14" x14ac:dyDescent="0.3">
      <c r="A205" s="4">
        <f t="shared" si="21"/>
        <v>2049</v>
      </c>
      <c r="G205" s="4">
        <f>carbondioxide!L305</f>
        <v>512.21324922053032</v>
      </c>
      <c r="H205" s="4">
        <f t="shared" si="22"/>
        <v>3.327539195284027</v>
      </c>
      <c r="I205" s="4">
        <f t="shared" si="26"/>
        <v>1.4304830429948887</v>
      </c>
      <c r="J205" s="4">
        <f t="shared" si="23"/>
        <v>0.28834668122240842</v>
      </c>
      <c r="K205" s="4">
        <f>carbondioxide!S305</f>
        <v>512.2135090204257</v>
      </c>
      <c r="L205" s="4">
        <f t="shared" si="24"/>
        <v>3.3275419088590672</v>
      </c>
      <c r="M205" s="4">
        <f t="shared" si="27"/>
        <v>1.4304846354894258</v>
      </c>
      <c r="N205" s="4">
        <f t="shared" si="25"/>
        <v>0.2883468795977211</v>
      </c>
    </row>
    <row r="206" spans="1:14" x14ac:dyDescent="0.3">
      <c r="A206" s="4">
        <f t="shared" si="21"/>
        <v>2050</v>
      </c>
      <c r="G206" s="4">
        <f>carbondioxide!L306</f>
        <v>516.6639141041029</v>
      </c>
      <c r="H206" s="4">
        <f t="shared" si="22"/>
        <v>3.37382500372826</v>
      </c>
      <c r="I206" s="4">
        <f t="shared" si="26"/>
        <v>1.4553059287277064</v>
      </c>
      <c r="J206" s="4">
        <f t="shared" si="23"/>
        <v>0.29483401575727608</v>
      </c>
      <c r="K206" s="4">
        <f>carbondioxide!S306</f>
        <v>516.66417141469719</v>
      </c>
      <c r="L206" s="4">
        <f t="shared" si="24"/>
        <v>3.373827668151494</v>
      </c>
      <c r="M206" s="4">
        <f t="shared" si="27"/>
        <v>1.4553075253462271</v>
      </c>
      <c r="N206" s="4">
        <f t="shared" si="25"/>
        <v>0.29483422205118598</v>
      </c>
    </row>
    <row r="207" spans="1:14" x14ac:dyDescent="0.3">
      <c r="A207" s="4">
        <f t="shared" si="21"/>
        <v>2051</v>
      </c>
      <c r="G207" s="4">
        <f>carbondioxide!L307</f>
        <v>521.15385811495219</v>
      </c>
      <c r="H207" s="4">
        <f t="shared" si="22"/>
        <v>3.4201170426048129</v>
      </c>
      <c r="I207" s="4">
        <f t="shared" si="26"/>
        <v>1.4803167444889218</v>
      </c>
      <c r="J207" s="4">
        <f t="shared" si="23"/>
        <v>0.30142549622294812</v>
      </c>
      <c r="K207" s="4">
        <f>carbondioxide!S307</f>
        <v>521.15411300920289</v>
      </c>
      <c r="L207" s="4">
        <f t="shared" si="24"/>
        <v>3.420119659267602</v>
      </c>
      <c r="M207" s="4">
        <f t="shared" si="27"/>
        <v>1.4803183441647334</v>
      </c>
      <c r="N207" s="4">
        <f t="shared" si="25"/>
        <v>0.30142571041390182</v>
      </c>
    </row>
    <row r="208" spans="1:14" x14ac:dyDescent="0.3">
      <c r="A208" s="4">
        <f t="shared" si="21"/>
        <v>2052</v>
      </c>
      <c r="G208" s="4">
        <f>carbondioxide!L308</f>
        <v>525.68214596989833</v>
      </c>
      <c r="H208" s="4">
        <f t="shared" si="22"/>
        <v>3.4664022124606295</v>
      </c>
      <c r="I208" s="4">
        <f t="shared" si="26"/>
        <v>1.5055099186851333</v>
      </c>
      <c r="J208" s="4">
        <f t="shared" si="23"/>
        <v>0.30812159851309884</v>
      </c>
      <c r="K208" s="4">
        <f>carbondioxide!S308</f>
        <v>525.68239851738758</v>
      </c>
      <c r="L208" s="4">
        <f t="shared" si="24"/>
        <v>3.4664047826996098</v>
      </c>
      <c r="M208" s="4">
        <f t="shared" si="27"/>
        <v>1.5055115204142453</v>
      </c>
      <c r="N208" s="4">
        <f t="shared" si="25"/>
        <v>0.30812182057360654</v>
      </c>
    </row>
    <row r="209" spans="1:14" x14ac:dyDescent="0.3">
      <c r="A209" s="4">
        <f t="shared" si="21"/>
        <v>2053</v>
      </c>
      <c r="G209" s="4">
        <f>carbondioxide!L309</f>
        <v>530.24784260888043</v>
      </c>
      <c r="H209" s="4">
        <f t="shared" si="22"/>
        <v>3.512667835198072</v>
      </c>
      <c r="I209" s="4">
        <f t="shared" si="26"/>
        <v>1.530879804421647</v>
      </c>
      <c r="J209" s="4">
        <f t="shared" si="23"/>
        <v>0.31492276417167597</v>
      </c>
      <c r="K209" s="4">
        <f>carbondioxide!S309</f>
        <v>530.24809287599783</v>
      </c>
      <c r="L209" s="4">
        <f t="shared" si="24"/>
        <v>3.5126703602979488</v>
      </c>
      <c r="M209" s="4">
        <f t="shared" si="27"/>
        <v>1.5308814072595842</v>
      </c>
      <c r="N209" s="4">
        <f t="shared" si="25"/>
        <v>0.31492299406870139</v>
      </c>
    </row>
    <row r="210" spans="1:14" x14ac:dyDescent="0.3">
      <c r="A210" s="4">
        <f t="shared" si="21"/>
        <v>2054</v>
      </c>
      <c r="G210" s="4">
        <f>carbondioxide!L310</f>
        <v>534.85001347585626</v>
      </c>
      <c r="H210" s="4">
        <f t="shared" si="22"/>
        <v>3.5589016478541455</v>
      </c>
      <c r="I210" s="4">
        <f t="shared" si="26"/>
        <v>1.5564206903298889</v>
      </c>
      <c r="J210" s="4">
        <f t="shared" si="23"/>
        <v>0.32182940016029582</v>
      </c>
      <c r="K210" s="4">
        <f>carbondioxide!S310</f>
        <v>534.85026152597084</v>
      </c>
      <c r="L210" s="4">
        <f t="shared" si="24"/>
        <v>3.5589041290503167</v>
      </c>
      <c r="M210" s="4">
        <f t="shared" si="27"/>
        <v>1.556422293388666</v>
      </c>
      <c r="N210" s="4">
        <f t="shared" si="25"/>
        <v>0.32182963785562563</v>
      </c>
    </row>
    <row r="211" spans="1:14" x14ac:dyDescent="0.3">
      <c r="A211" s="4">
        <f t="shared" si="21"/>
        <v>2055</v>
      </c>
      <c r="G211" s="4">
        <f>carbondioxide!L311</f>
        <v>539.48772480593232</v>
      </c>
      <c r="H211" s="4">
        <f t="shared" si="22"/>
        <v>3.6050917961745013</v>
      </c>
      <c r="I211" s="4">
        <f t="shared" si="26"/>
        <v>1.5821268109029278</v>
      </c>
      <c r="J211" s="4">
        <f t="shared" si="23"/>
        <v>0.3288418786884591</v>
      </c>
      <c r="K211" s="4">
        <f>carbondioxide!S311</f>
        <v>539.48797069955526</v>
      </c>
      <c r="L211" s="4">
        <f t="shared" si="24"/>
        <v>3.6050942346555312</v>
      </c>
      <c r="M211" s="4">
        <f t="shared" si="27"/>
        <v>1.5821284133481783</v>
      </c>
      <c r="N211" s="4">
        <f t="shared" si="25"/>
        <v>0.32884212413905328</v>
      </c>
    </row>
    <row r="212" spans="1:14" x14ac:dyDescent="0.3">
      <c r="A212" s="4">
        <f t="shared" si="21"/>
        <v>2056</v>
      </c>
      <c r="G212" s="4">
        <f>carbondioxide!L312</f>
        <v>544.16004391795491</v>
      </c>
      <c r="H212" s="4">
        <f t="shared" si="22"/>
        <v>3.6512268280055773</v>
      </c>
      <c r="I212" s="4">
        <f t="shared" si="26"/>
        <v>1.6079923563520313</v>
      </c>
      <c r="J212" s="4">
        <f t="shared" si="23"/>
        <v>0.33596053710343726</v>
      </c>
      <c r="K212" s="4">
        <f>carbondioxide!S312</f>
        <v>544.16028771289291</v>
      </c>
      <c r="L212" s="4">
        <f t="shared" si="24"/>
        <v>3.6512292249155323</v>
      </c>
      <c r="M212" s="4">
        <f t="shared" si="27"/>
        <v>1.6079939574002828</v>
      </c>
      <c r="N212" s="4">
        <f t="shared" si="25"/>
        <v>0.33596079026176112</v>
      </c>
    </row>
    <row r="213" spans="1:14" x14ac:dyDescent="0.3">
      <c r="A213" s="4">
        <f t="shared" si="21"/>
        <v>2057</v>
      </c>
      <c r="G213" s="4">
        <f>carbondioxide!L313</f>
        <v>548.86603951187317</v>
      </c>
      <c r="H213" s="4">
        <f t="shared" si="22"/>
        <v>3.6972956865276911</v>
      </c>
      <c r="I213" s="4">
        <f t="shared" si="26"/>
        <v>1.6340114819971965</v>
      </c>
      <c r="J213" s="4">
        <f t="shared" si="23"/>
        <v>0.34318567783676929</v>
      </c>
      <c r="K213" s="4">
        <f>carbondioxide!S313</f>
        <v>548.86628126337337</v>
      </c>
      <c r="L213" s="4">
        <f t="shared" si="24"/>
        <v>3.6972980429683315</v>
      </c>
      <c r="M213" s="4">
        <f t="shared" si="27"/>
        <v>1.634013080913282</v>
      </c>
      <c r="N213" s="4">
        <f t="shared" si="25"/>
        <v>0.34318593865110791</v>
      </c>
    </row>
    <row r="214" spans="1:14" x14ac:dyDescent="0.3">
      <c r="A214" s="4">
        <f t="shared" si="21"/>
        <v>2058</v>
      </c>
      <c r="G214" s="4">
        <f>carbondioxide!L314</f>
        <v>553.6047819702269</v>
      </c>
      <c r="H214" s="4">
        <f t="shared" si="22"/>
        <v>3.7432877033509588</v>
      </c>
      <c r="I214" s="4">
        <f t="shared" si="26"/>
        <v>1.6601783172046021</v>
      </c>
      <c r="J214" s="4">
        <f t="shared" si="23"/>
        <v>0.35051756840440051</v>
      </c>
      <c r="K214" s="4">
        <f>carbondioxide!S314</f>
        <v>553.6050217311132</v>
      </c>
      <c r="L214" s="4">
        <f t="shared" si="24"/>
        <v>3.7432900203838049</v>
      </c>
      <c r="M214" s="4">
        <f t="shared" si="27"/>
        <v>1.6601799132992026</v>
      </c>
      <c r="N214" s="4">
        <f t="shared" si="25"/>
        <v>0.35051783681915705</v>
      </c>
    </row>
    <row r="215" spans="1:14" x14ac:dyDescent="0.3">
      <c r="A215" s="4">
        <f t="shared" si="21"/>
        <v>2059</v>
      </c>
      <c r="G215" s="4">
        <f>carbondioxide!L315</f>
        <v>558.3753436631323</v>
      </c>
      <c r="H215" s="4">
        <f t="shared" si="22"/>
        <v>3.7891925914947233</v>
      </c>
      <c r="I215" s="4">
        <f t="shared" si="26"/>
        <v>1.6864869738839063</v>
      </c>
      <c r="J215" s="4">
        <f t="shared" si="23"/>
        <v>0.35795644145758565</v>
      </c>
      <c r="K215" s="4">
        <f>carbondioxide!S315</f>
        <v>558.37558148393475</v>
      </c>
      <c r="L215" s="4">
        <f t="shared" si="24"/>
        <v>3.7891948701430138</v>
      </c>
      <c r="M215" s="4">
        <f t="shared" si="27"/>
        <v>1.6864885665112179</v>
      </c>
      <c r="N215" s="4">
        <f t="shared" si="25"/>
        <v>0.35795671741356372</v>
      </c>
    </row>
    <row r="216" spans="1:14" x14ac:dyDescent="0.3">
      <c r="A216" s="4">
        <f t="shared" si="21"/>
        <v>2060</v>
      </c>
      <c r="G216" s="4">
        <f>carbondioxide!L316</f>
        <v>563.17679925615801</v>
      </c>
      <c r="H216" s="4">
        <f t="shared" si="22"/>
        <v>3.8350004382700851</v>
      </c>
      <c r="I216" s="4">
        <f t="shared" si="26"/>
        <v>1.7129315545582791</v>
      </c>
      <c r="J216" s="4">
        <f t="shared" si="23"/>
        <v>0.36550249488176717</v>
      </c>
      <c r="K216" s="4">
        <f>carbondioxide!S316</f>
        <v>563.17703518523433</v>
      </c>
      <c r="L216" s="4">
        <f t="shared" si="24"/>
        <v>3.8350026795206054</v>
      </c>
      <c r="M216" s="4">
        <f t="shared" si="27"/>
        <v>1.712933143113796</v>
      </c>
      <c r="N216" s="4">
        <f t="shared" si="25"/>
        <v>0.3655027783164384</v>
      </c>
    </row>
    <row r="217" spans="1:14" x14ac:dyDescent="0.3">
      <c r="A217" s="4">
        <f t="shared" si="21"/>
        <v>2061</v>
      </c>
      <c r="G217" s="4">
        <f>carbondioxide!L317</f>
        <v>568.00822602048129</v>
      </c>
      <c r="H217" s="4">
        <f t="shared" si="22"/>
        <v>3.8807016980837248</v>
      </c>
      <c r="I217" s="4">
        <f t="shared" si="26"/>
        <v>1.7395061600199779</v>
      </c>
      <c r="J217" s="4">
        <f t="shared" si="23"/>
        <v>0.37315589194072973</v>
      </c>
      <c r="K217" s="4">
        <f>carbondioxide!S317</f>
        <v>568.00846010413147</v>
      </c>
      <c r="L217" s="4">
        <f t="shared" si="24"/>
        <v>3.8807039028885373</v>
      </c>
      <c r="M217" s="4">
        <f t="shared" si="27"/>
        <v>1.7395077439383868</v>
      </c>
      <c r="N217" s="4">
        <f t="shared" si="25"/>
        <v>0.37315618278848739</v>
      </c>
    </row>
    <row r="218" spans="1:14" x14ac:dyDescent="0.3">
      <c r="A218" s="4">
        <f t="shared" si="21"/>
        <v>2062</v>
      </c>
      <c r="G218" s="4">
        <f>carbondioxide!L318</f>
        <v>572.8687041447231</v>
      </c>
      <c r="H218" s="4">
        <f t="shared" si="22"/>
        <v>3.9262871851800925</v>
      </c>
      <c r="I218" s="4">
        <f t="shared" si="26"/>
        <v>1.7662048965841983</v>
      </c>
      <c r="J218" s="4">
        <f t="shared" si="23"/>
        <v>0.38091676146341985</v>
      </c>
      <c r="K218" s="4">
        <f>carbondioxide!S318</f>
        <v>572.86893642729819</v>
      </c>
      <c r="L218" s="4">
        <f t="shared" si="24"/>
        <v>3.9262893544581763</v>
      </c>
      <c r="M218" s="4">
        <f t="shared" si="27"/>
        <v>1.7662064753373778</v>
      </c>
      <c r="N218" s="4">
        <f t="shared" si="25"/>
        <v>0.38091705965581879</v>
      </c>
    </row>
    <row r="219" spans="1:14" x14ac:dyDescent="0.3">
      <c r="A219" s="4">
        <f t="shared" si="21"/>
        <v>2063</v>
      </c>
      <c r="G219" s="4">
        <f>carbondioxide!L319</f>
        <v>577.75731704786403</v>
      </c>
      <c r="H219" s="4">
        <f t="shared" si="22"/>
        <v>3.9717480663377982</v>
      </c>
      <c r="I219" s="4">
        <f t="shared" si="26"/>
        <v>1.793021882953812</v>
      </c>
      <c r="J219" s="4">
        <f t="shared" si="23"/>
        <v>0.38878519807090589</v>
      </c>
      <c r="K219" s="4">
        <f>carbondioxide!S319</f>
        <v>577.7575475718686</v>
      </c>
      <c r="L219" s="4">
        <f t="shared" si="24"/>
        <v>3.9717502009765848</v>
      </c>
      <c r="M219" s="4">
        <f t="shared" si="27"/>
        <v>1.793023456048932</v>
      </c>
      <c r="N219" s="4">
        <f t="shared" si="25"/>
        <v>0.38878550353689006</v>
      </c>
    </row>
    <row r="220" spans="1:14" x14ac:dyDescent="0.3">
      <c r="A220" s="4">
        <f t="shared" si="21"/>
        <v>2064</v>
      </c>
      <c r="G220" s="4">
        <f>carbondioxide!L320</f>
        <v>582.6731516926443</v>
      </c>
      <c r="H220" s="4">
        <f t="shared" si="22"/>
        <v>4.0170758535348874</v>
      </c>
      <c r="I220" s="4">
        <f t="shared" si="26"/>
        <v>1.8199512567074791</v>
      </c>
      <c r="J220" s="4">
        <f t="shared" si="23"/>
        <v>0.39676126244104082</v>
      </c>
      <c r="K220" s="4">
        <f>carbondioxide!S320</f>
        <v>582.67338049883267</v>
      </c>
      <c r="L220" s="4">
        <f t="shared" si="24"/>
        <v>4.017077954391711</v>
      </c>
      <c r="M220" s="4">
        <f t="shared" si="27"/>
        <v>1.8199528236851938</v>
      </c>
      <c r="N220" s="4">
        <f t="shared" si="25"/>
        <v>0.39676157510715848</v>
      </c>
    </row>
    <row r="221" spans="1:14" x14ac:dyDescent="0.3">
      <c r="A221" s="4">
        <f t="shared" si="21"/>
        <v>2065</v>
      </c>
      <c r="G221" s="4">
        <f>carbondioxide!L321</f>
        <v>587.61529889885935</v>
      </c>
      <c r="H221" s="4">
        <f t="shared" si="22"/>
        <v>4.0622623965966058</v>
      </c>
      <c r="I221" s="4">
        <f t="shared" si="26"/>
        <v>1.8469871804234685</v>
      </c>
      <c r="J221" s="4">
        <f t="shared" si="23"/>
        <v>0.40484498160847421</v>
      </c>
      <c r="K221" s="4">
        <f>carbondioxide!S321</f>
        <v>587.61552602632707</v>
      </c>
      <c r="L221" s="4">
        <f t="shared" si="24"/>
        <v>4.0622644645000792</v>
      </c>
      <c r="M221" s="4">
        <f t="shared" si="27"/>
        <v>1.8469887408562</v>
      </c>
      <c r="N221" s="4">
        <f t="shared" si="25"/>
        <v>0.4048453013990817</v>
      </c>
    </row>
    <row r="222" spans="1:14" x14ac:dyDescent="0.3">
      <c r="A222" s="4">
        <f t="shared" si="21"/>
        <v>2066</v>
      </c>
      <c r="G222" s="4">
        <f>carbondioxide!L322</f>
        <v>592.58285365596589</v>
      </c>
      <c r="H222" s="4">
        <f t="shared" si="22"/>
        <v>4.1072998758382102</v>
      </c>
      <c r="I222" s="4">
        <f t="shared" si="26"/>
        <v>1.8741238474513622</v>
      </c>
      <c r="J222" s="4">
        <f t="shared" si="23"/>
        <v>0.41303634929774335</v>
      </c>
      <c r="K222" s="4">
        <f>carbondioxide!S322</f>
        <v>592.58307914223587</v>
      </c>
      <c r="L222" s="4">
        <f t="shared" si="24"/>
        <v>4.1073019115895111</v>
      </c>
      <c r="M222" s="4">
        <f t="shared" si="27"/>
        <v>1.8741254009416686</v>
      </c>
      <c r="N222" s="4">
        <f t="shared" si="25"/>
        <v>0.41303667613519812</v>
      </c>
    </row>
    <row r="223" spans="1:14" x14ac:dyDescent="0.3">
      <c r="A223" s="4">
        <f t="shared" si="21"/>
        <v>2067</v>
      </c>
      <c r="G223" s="4">
        <f>carbondioxide!L323</f>
        <v>597.57491543442598</v>
      </c>
      <c r="H223" s="4">
        <f t="shared" si="22"/>
        <v>4.1521807947144191</v>
      </c>
      <c r="I223" s="4">
        <f t="shared" si="26"/>
        <v>1.9013554873436358</v>
      </c>
      <c r="J223" s="4">
        <f t="shared" si="23"/>
        <v>0.4213353262872559</v>
      </c>
      <c r="K223" s="4">
        <f>carbondioxide!S323</f>
        <v>597.5751393155299</v>
      </c>
      <c r="L223" s="4">
        <f t="shared" si="24"/>
        <v>4.1521827990885152</v>
      </c>
      <c r="M223" s="4">
        <f t="shared" si="27"/>
        <v>1.9013570335226595</v>
      </c>
      <c r="N223" s="4">
        <f t="shared" si="25"/>
        <v>0.42133566009209888</v>
      </c>
    </row>
    <row r="224" spans="1:14" x14ac:dyDescent="0.3">
      <c r="A224" s="4">
        <f t="shared" si="21"/>
        <v>2068</v>
      </c>
      <c r="G224" s="4">
        <f>carbondioxide!L324</f>
        <v>602.59058849522398</v>
      </c>
      <c r="H224" s="4">
        <f t="shared" si="22"/>
        <v>4.1968979724861555</v>
      </c>
      <c r="I224" s="4">
        <f t="shared" si="26"/>
        <v>1.9286763709589203</v>
      </c>
      <c r="J224" s="4">
        <f t="shared" si="23"/>
        <v>0.42974184080205613</v>
      </c>
      <c r="K224" s="4">
        <f>carbondioxide!S324</f>
        <v>602.59081080577903</v>
      </c>
      <c r="L224" s="4">
        <f t="shared" si="24"/>
        <v>4.1968999462329633</v>
      </c>
      <c r="M224" s="4">
        <f t="shared" si="27"/>
        <v>1.9286779094849127</v>
      </c>
      <c r="N224" s="4">
        <f t="shared" si="25"/>
        <v>0.42974218149318449</v>
      </c>
    </row>
    <row r="225" spans="1:14" x14ac:dyDescent="0.3">
      <c r="A225" s="4">
        <f t="shared" si="21"/>
        <v>2069</v>
      </c>
      <c r="G225" s="4">
        <f>carbondioxide!L325</f>
        <v>607.62898219700469</v>
      </c>
      <c r="H225" s="4">
        <f t="shared" si="22"/>
        <v>4.2414445369144094</v>
      </c>
      <c r="I225" s="4">
        <f t="shared" si="26"/>
        <v>1.9560808152485436</v>
      </c>
      <c r="J225" s="4">
        <f t="shared" si="23"/>
        <v>0.4382557889333471</v>
      </c>
      <c r="K225" s="4">
        <f>carbondioxide!S325</f>
        <v>607.62920297028586</v>
      </c>
      <c r="L225" s="4">
        <f t="shared" si="24"/>
        <v>4.2414464807598717</v>
      </c>
      <c r="M225" s="4">
        <f t="shared" si="27"/>
        <v>1.9560823458054628</v>
      </c>
      <c r="N225" s="4">
        <f t="shared" si="25"/>
        <v>0.43825613642817751</v>
      </c>
    </row>
    <row r="226" spans="1:14" x14ac:dyDescent="0.3">
      <c r="A226" s="4">
        <f t="shared" si="21"/>
        <v>2070</v>
      </c>
      <c r="G226" s="4">
        <f>carbondioxide!L326</f>
        <v>612.68921130029378</v>
      </c>
      <c r="H226" s="4">
        <f t="shared" si="22"/>
        <v>4.2858139169901568</v>
      </c>
      <c r="I226" s="4">
        <f t="shared" si="26"/>
        <v>1.9835631877377471</v>
      </c>
      <c r="J226" s="4">
        <f t="shared" si="23"/>
        <v>0.4468770350828174</v>
      </c>
      <c r="K226" s="4">
        <f>carbondioxide!S326</f>
        <v>612.68943056830267</v>
      </c>
      <c r="L226" s="4">
        <f t="shared" si="24"/>
        <v>4.2858158316372839</v>
      </c>
      <c r="M226" s="4">
        <f t="shared" si="27"/>
        <v>1.9835647100339242</v>
      </c>
      <c r="N226" s="4">
        <f t="shared" si="25"/>
        <v>0.44687738929744047</v>
      </c>
    </row>
    <row r="227" spans="1:14" x14ac:dyDescent="0.3">
      <c r="A227" s="4">
        <f t="shared" si="21"/>
        <v>2071</v>
      </c>
      <c r="G227" s="4">
        <f>carbondioxide!L327</f>
        <v>617.77039626827946</v>
      </c>
      <c r="H227" s="4">
        <f t="shared" si="22"/>
        <v>4.3299998357086276</v>
      </c>
      <c r="I227" s="4">
        <f t="shared" si="26"/>
        <v>2.0111179107127426</v>
      </c>
      <c r="J227" s="4">
        <f t="shared" si="23"/>
        <v>0.45560541242989738</v>
      </c>
      <c r="K227" s="4">
        <f>carbondioxide!S327</f>
        <v>617.77061406180894</v>
      </c>
      <c r="L227" s="4">
        <f t="shared" si="24"/>
        <v>4.3300017218384648</v>
      </c>
      <c r="M227" s="4">
        <f t="shared" si="27"/>
        <v>2.011119424479614</v>
      </c>
      <c r="N227" s="4">
        <f t="shared" si="25"/>
        <v>0.45560577327922369</v>
      </c>
    </row>
    <row r="228" spans="1:14" x14ac:dyDescent="0.3">
      <c r="A228" s="4">
        <f t="shared" si="21"/>
        <v>2072</v>
      </c>
      <c r="G228" s="4">
        <f>carbondioxide!L328</f>
        <v>622.8716635636481</v>
      </c>
      <c r="H228" s="4">
        <f t="shared" si="22"/>
        <v>4.3739963028953888</v>
      </c>
      <c r="I228" s="4">
        <f t="shared" si="26"/>
        <v>2.0387394651245585</v>
      </c>
      <c r="J228" s="4">
        <f t="shared" si="23"/>
        <v>0.46444072342014392</v>
      </c>
      <c r="K228" s="4">
        <f>carbondioxide!S328</f>
        <v>622.87187991234305</v>
      </c>
      <c r="L228" s="4">
        <f t="shared" si="24"/>
        <v>4.3739981611679424</v>
      </c>
      <c r="M228" s="4">
        <f t="shared" si="27"/>
        <v>2.038740970115458</v>
      </c>
      <c r="N228" s="4">
        <f t="shared" si="25"/>
        <v>0.46444109081804191</v>
      </c>
    </row>
    <row r="229" spans="1:14" x14ac:dyDescent="0.3">
      <c r="A229" s="4">
        <f t="shared" si="21"/>
        <v>2073</v>
      </c>
      <c r="G229" s="4">
        <f>carbondioxide!L329</f>
        <v>627.99214594098612</v>
      </c>
      <c r="H229" s="4">
        <f t="shared" si="22"/>
        <v>4.4177976080911225</v>
      </c>
      <c r="I229" s="4">
        <f t="shared" si="26"/>
        <v>2.0664223942203828</v>
      </c>
      <c r="J229" s="4">
        <f t="shared" si="23"/>
        <v>0.47338274027302502</v>
      </c>
      <c r="K229" s="4">
        <f>carbondioxide!S329</f>
        <v>627.99236087340182</v>
      </c>
      <c r="L229" s="4">
        <f t="shared" si="24"/>
        <v>4.417799439146231</v>
      </c>
      <c r="M229" s="4">
        <f t="shared" si="27"/>
        <v>2.0664238902093941</v>
      </c>
      <c r="N229" s="4">
        <f t="shared" si="25"/>
        <v>0.47338311413245121</v>
      </c>
    </row>
    <row r="230" spans="1:14" x14ac:dyDescent="0.3">
      <c r="A230" s="4">
        <f t="shared" si="21"/>
        <v>2074</v>
      </c>
      <c r="G230" s="4">
        <f>carbondioxide!L330</f>
        <v>633.13098273428182</v>
      </c>
      <c r="H230" s="4">
        <f t="shared" si="22"/>
        <v>4.4613983135013298</v>
      </c>
      <c r="I230" s="4">
        <f t="shared" si="26"/>
        <v>2.0941613069128784</v>
      </c>
      <c r="J230" s="4">
        <f t="shared" si="23"/>
        <v>0.482431205507446</v>
      </c>
      <c r="K230" s="4">
        <f>carbondioxide!S330</f>
        <v>633.13119627793776</v>
      </c>
      <c r="L230" s="4">
        <f t="shared" si="24"/>
        <v>4.4614001179594869</v>
      </c>
      <c r="M230" s="4">
        <f t="shared" si="27"/>
        <v>2.0941627936937453</v>
      </c>
      <c r="N230" s="4">
        <f t="shared" si="25"/>
        <v>0.48243158574056827</v>
      </c>
    </row>
    <row r="231" spans="1:14" x14ac:dyDescent="0.3">
      <c r="A231" s="4">
        <f t="shared" si="21"/>
        <v>2075</v>
      </c>
      <c r="G231" s="4">
        <f>carbondioxide!L331</f>
        <v>638.28732013907575</v>
      </c>
      <c r="H231" s="4">
        <f t="shared" si="22"/>
        <v>4.504793247016595</v>
      </c>
      <c r="I231" s="4">
        <f t="shared" si="26"/>
        <v>2.1219508808977108</v>
      </c>
      <c r="J231" s="4">
        <f t="shared" si="23"/>
        <v>0.49158583248342885</v>
      </c>
      <c r="K231" s="4">
        <f>carbondioxide!S331</f>
        <v>638.28753232050758</v>
      </c>
      <c r="L231" s="4">
        <f t="shared" si="24"/>
        <v>4.5047950254797353</v>
      </c>
      <c r="M231" s="4">
        <f t="shared" si="27"/>
        <v>2.1219523582827962</v>
      </c>
      <c r="N231" s="4">
        <f t="shared" si="25"/>
        <v>0.49158621900174232</v>
      </c>
    </row>
    <row r="232" spans="1:14" x14ac:dyDescent="0.3">
      <c r="A232" s="4">
        <f t="shared" si="21"/>
        <v>2076</v>
      </c>
      <c r="G232" s="4">
        <f>carbondioxide!L332</f>
        <v>643.46031148883594</v>
      </c>
      <c r="H232" s="4">
        <f t="shared" si="22"/>
        <v>4.5479774953085483</v>
      </c>
      <c r="I232" s="4">
        <f t="shared" si="26"/>
        <v>2.1497858655292674</v>
      </c>
      <c r="J232" s="4">
        <f t="shared" si="23"/>
        <v>0.50084630595842194</v>
      </c>
      <c r="K232" s="4">
        <f>carbondioxide!S332</f>
        <v>643.46052233364389</v>
      </c>
      <c r="L232" s="4">
        <f t="shared" si="24"/>
        <v>4.5479792483607842</v>
      </c>
      <c r="M232" s="4">
        <f t="shared" si="27"/>
        <v>2.1497873333485669</v>
      </c>
      <c r="N232" s="4">
        <f t="shared" si="25"/>
        <v>0.50084669867285869</v>
      </c>
    </row>
    <row r="233" spans="1:14" x14ac:dyDescent="0.3">
      <c r="A233" s="4">
        <f t="shared" si="21"/>
        <v>2077</v>
      </c>
      <c r="G233" s="4">
        <f>carbondioxide!L333</f>
        <v>648.64911752515115</v>
      </c>
      <c r="H233" s="4">
        <f t="shared" si="22"/>
        <v>4.590946397006106</v>
      </c>
      <c r="I233" s="4">
        <f t="shared" si="26"/>
        <v>2.1776610844643258</v>
      </c>
      <c r="J233" s="4">
        <f t="shared" si="23"/>
        <v>0.51021228265678431</v>
      </c>
      <c r="K233" s="4">
        <f>carbondioxide!S333</f>
        <v>648.64932705804654</v>
      </c>
      <c r="L233" s="4">
        <f t="shared" si="24"/>
        <v>4.5909481252144388</v>
      </c>
      <c r="M233" s="4">
        <f t="shared" si="27"/>
        <v>2.1776625425645268</v>
      </c>
      <c r="N233" s="4">
        <f t="shared" si="25"/>
        <v>0.51021268147781673</v>
      </c>
    </row>
    <row r="234" spans="1:14" x14ac:dyDescent="0.3">
      <c r="A234" s="4">
        <f t="shared" ref="A234:A297" si="28">1+A233</f>
        <v>2078</v>
      </c>
      <c r="G234" s="4">
        <f>carbondioxide!L334</f>
        <v>653.85290666136234</v>
      </c>
      <c r="H234" s="4">
        <f t="shared" si="22"/>
        <v>4.6336955359561616</v>
      </c>
      <c r="I234" s="4">
        <f t="shared" si="26"/>
        <v>2.2055714380831626</v>
      </c>
      <c r="J234" s="4">
        <f t="shared" si="23"/>
        <v>0.51968339185105117</v>
      </c>
      <c r="K234" s="4">
        <f>carbondioxide!S334</f>
        <v>653.85311490621007</v>
      </c>
      <c r="L234" s="4">
        <f t="shared" si="24"/>
        <v>4.6336972398711342</v>
      </c>
      <c r="M234" s="4">
        <f t="shared" si="27"/>
        <v>2.2055728863267503</v>
      </c>
      <c r="N234" s="4">
        <f t="shared" si="25"/>
        <v>0.51968379668878928</v>
      </c>
    </row>
    <row r="235" spans="1:14" x14ac:dyDescent="0.3">
      <c r="A235" s="4">
        <f t="shared" si="28"/>
        <v>2079</v>
      </c>
      <c r="G235" s="4">
        <f>carbondioxide!L335</f>
        <v>659.07085523926992</v>
      </c>
      <c r="H235" s="4">
        <f t="shared" si="22"/>
        <v>4.6762207345723796</v>
      </c>
      <c r="I235" s="4">
        <f t="shared" si="26"/>
        <v>2.2335119056973576</v>
      </c>
      <c r="J235" s="4">
        <f t="shared" si="23"/>
        <v>0.52925923595364954</v>
      </c>
      <c r="K235" s="4">
        <f>carbondioxide!S335</f>
        <v>659.07106221913045</v>
      </c>
      <c r="L235" s="4">
        <f t="shared" si="24"/>
        <v>4.6762224147287261</v>
      </c>
      <c r="M235" s="4">
        <f t="shared" si="27"/>
        <v>2.2335133439617625</v>
      </c>
      <c r="N235" s="4">
        <f t="shared" si="25"/>
        <v>0.52925964671793291</v>
      </c>
    </row>
    <row r="236" spans="1:14" x14ac:dyDescent="0.3">
      <c r="A236" s="4">
        <f t="shared" si="28"/>
        <v>2080</v>
      </c>
      <c r="G236" s="4">
        <f>carbondioxide!L336</f>
        <v>664.30214777858532</v>
      </c>
      <c r="H236" s="4">
        <f t="shared" si="22"/>
        <v>4.71851804727544</v>
      </c>
      <c r="I236" s="4">
        <f t="shared" si="26"/>
        <v>2.2614775475532958</v>
      </c>
      <c r="J236" s="4">
        <f t="shared" si="23"/>
        <v>0.53893939111779376</v>
      </c>
      <c r="K236" s="4">
        <f>carbondioxide!S336</f>
        <v>664.30235351575323</v>
      </c>
      <c r="L236" s="4">
        <f t="shared" si="24"/>
        <v>4.7185197041926754</v>
      </c>
      <c r="M236" s="4">
        <f t="shared" si="27"/>
        <v>2.2614789757300855</v>
      </c>
      <c r="N236" s="4">
        <f t="shared" si="25"/>
        <v>0.53893980771827787</v>
      </c>
    </row>
    <row r="237" spans="1:14" x14ac:dyDescent="0.3">
      <c r="A237" s="4">
        <f t="shared" si="28"/>
        <v>2081</v>
      </c>
      <c r="G237" s="4">
        <f>carbondioxide!L337</f>
        <v>669.54597721881328</v>
      </c>
      <c r="H237" s="4">
        <f t="shared" si="22"/>
        <v>4.7605837540276061</v>
      </c>
      <c r="I237" s="4">
        <f t="shared" si="26"/>
        <v>2.2894635066401334</v>
      </c>
      <c r="J237" s="4">
        <f t="shared" si="23"/>
        <v>0.54872340784634743</v>
      </c>
      <c r="K237" s="4">
        <f>carbondioxide!S337</f>
        <v>669.54618173485369</v>
      </c>
      <c r="L237" s="4">
        <f t="shared" si="24"/>
        <v>4.7605853882105995</v>
      </c>
      <c r="M237" s="4">
        <f t="shared" si="27"/>
        <v>2.2894649246342405</v>
      </c>
      <c r="N237" s="4">
        <f t="shared" si="25"/>
        <v>0.54872383019258497</v>
      </c>
    </row>
    <row r="238" spans="1:14" x14ac:dyDescent="0.3">
      <c r="A238" s="4">
        <f t="shared" si="28"/>
        <v>2082</v>
      </c>
      <c r="G238" s="4">
        <f>carbondioxide!L338</f>
        <v>674.80154515327581</v>
      </c>
      <c r="H238" s="4">
        <f t="shared" si="22"/>
        <v>4.802414353964175</v>
      </c>
      <c r="I238" s="4">
        <f t="shared" si="26"/>
        <v>2.3174650103107339</v>
      </c>
      <c r="J238" s="4">
        <f t="shared" si="23"/>
        <v>0.55861081160749615</v>
      </c>
      <c r="K238" s="4">
        <f>carbondioxide!S338</f>
        <v>674.80174846905959</v>
      </c>
      <c r="L238" s="4">
        <f t="shared" si="24"/>
        <v>4.8024159659036956</v>
      </c>
      <c r="M238" s="4">
        <f t="shared" si="27"/>
        <v>2.3174664180397229</v>
      </c>
      <c r="N238" s="4">
        <f t="shared" si="25"/>
        <v>0.5586112396090136</v>
      </c>
    </row>
    <row r="239" spans="1:14" x14ac:dyDescent="0.3">
      <c r="A239" s="4">
        <f t="shared" si="28"/>
        <v>2083</v>
      </c>
      <c r="G239" s="4">
        <f>carbondioxide!L339</f>
        <v>680.06806205501903</v>
      </c>
      <c r="H239" s="4">
        <f t="shared" si="22"/>
        <v>4.8440065591240904</v>
      </c>
      <c r="I239" s="4">
        <f t="shared" si="26"/>
        <v>2.3454773717238506</v>
      </c>
      <c r="J239" s="4">
        <f t="shared" si="23"/>
        <v>0.56860110345613057</v>
      </c>
      <c r="K239" s="4">
        <f>carbondioxide!S339</f>
        <v>680.06826419075503</v>
      </c>
      <c r="L239" s="4">
        <f t="shared" si="24"/>
        <v>4.8440081492973199</v>
      </c>
      <c r="M239" s="4">
        <f t="shared" si="27"/>
        <v>2.3454787691172188</v>
      </c>
      <c r="N239" s="4">
        <f t="shared" si="25"/>
        <v>0.56860153702250005</v>
      </c>
    </row>
    <row r="240" spans="1:14" x14ac:dyDescent="0.3">
      <c r="A240" s="4">
        <f t="shared" si="28"/>
        <v>2084</v>
      </c>
      <c r="G240" s="4">
        <f>carbondioxide!L340</f>
        <v>685.34474749435822</v>
      </c>
      <c r="H240" s="4">
        <f t="shared" si="22"/>
        <v>4.8853572882815781</v>
      </c>
      <c r="I240" s="4">
        <f t="shared" si="26"/>
        <v>2.3734959911155844</v>
      </c>
      <c r="J240" s="4">
        <f t="shared" si="23"/>
        <v>0.5786937606598912</v>
      </c>
      <c r="K240" s="4">
        <f>carbondioxide!S340</f>
        <v>685.34494846962457</v>
      </c>
      <c r="L240" s="4">
        <f t="shared" si="24"/>
        <v>4.885358857152605</v>
      </c>
      <c r="M240" s="4">
        <f t="shared" si="27"/>
        <v>2.3734973781140982</v>
      </c>
      <c r="N240" s="4">
        <f t="shared" si="25"/>
        <v>0.57869419970079805</v>
      </c>
    </row>
    <row r="241" spans="1:14" x14ac:dyDescent="0.3">
      <c r="A241" s="4">
        <f t="shared" si="28"/>
        <v>2085</v>
      </c>
      <c r="G241" s="4">
        <f>carbondioxide!L341</f>
        <v>690.63083034784836</v>
      </c>
      <c r="H241" s="4">
        <f t="shared" si="22"/>
        <v>4.9264636608805041</v>
      </c>
      <c r="I241" s="4">
        <f t="shared" si="26"/>
        <v>2.401516356907909</v>
      </c>
      <c r="J241" s="4">
        <f t="shared" si="23"/>
        <v>0.58888823732887952</v>
      </c>
      <c r="K241" s="4">
        <f>carbondioxide!S341</f>
        <v>690.63103018162212</v>
      </c>
      <c r="L241" s="4">
        <f t="shared" si="24"/>
        <v>4.9264652089007894</v>
      </c>
      <c r="M241" s="4">
        <f t="shared" si="27"/>
        <v>2.4015177334629727</v>
      </c>
      <c r="N241" s="4">
        <f t="shared" si="25"/>
        <v>0.58888868175418563</v>
      </c>
    </row>
    <row r="242" spans="1:14" x14ac:dyDescent="0.3">
      <c r="A242" s="4">
        <f t="shared" si="28"/>
        <v>2086</v>
      </c>
      <c r="G242" s="4">
        <f>carbondioxide!L342</f>
        <v>695.92554899848869</v>
      </c>
      <c r="H242" s="4">
        <f t="shared" si="22"/>
        <v>4.9673229910727956</v>
      </c>
      <c r="I242" s="4">
        <f t="shared" si="26"/>
        <v>2.42953404666182</v>
      </c>
      <c r="J242" s="4">
        <f t="shared" si="23"/>
        <v>0.59918396504808835</v>
      </c>
      <c r="K242" s="4">
        <f>carbondioxide!S342</f>
        <v>695.92574770917304</v>
      </c>
      <c r="L242" s="4">
        <f t="shared" si="24"/>
        <v>4.9673245186816199</v>
      </c>
      <c r="M242" s="4">
        <f t="shared" si="27"/>
        <v>2.4295354127348721</v>
      </c>
      <c r="N242" s="4">
        <f t="shared" si="25"/>
        <v>0.59918441476789153</v>
      </c>
    </row>
    <row r="243" spans="1:14" x14ac:dyDescent="0.3">
      <c r="A243" s="4">
        <f t="shared" si="28"/>
        <v>2087</v>
      </c>
      <c r="G243" s="4">
        <f>carbondioxide!L343</f>
        <v>701.22815152699081</v>
      </c>
      <c r="H243" s="4">
        <f t="shared" si="22"/>
        <v>5.0079327818620873</v>
      </c>
      <c r="I243" s="4">
        <f t="shared" si="26"/>
        <v>2.4575447278824303</v>
      </c>
      <c r="J243" s="4">
        <f t="shared" si="23"/>
        <v>0.60958035351165429</v>
      </c>
      <c r="K243" s="4">
        <f>carbondioxide!S343</f>
        <v>701.22834913244185</v>
      </c>
      <c r="L243" s="4">
        <f t="shared" si="24"/>
        <v>5.0079342894869763</v>
      </c>
      <c r="M243" s="4">
        <f t="shared" si="27"/>
        <v>2.4575460834443716</v>
      </c>
      <c r="N243" s="4">
        <f t="shared" si="25"/>
        <v>0.60958080843634399</v>
      </c>
    </row>
    <row r="244" spans="1:14" x14ac:dyDescent="0.3">
      <c r="A244" s="4">
        <f t="shared" si="28"/>
        <v>2088</v>
      </c>
      <c r="G244" s="4">
        <f>carbondioxide!L344</f>
        <v>706.53789589396706</v>
      </c>
      <c r="H244" s="4">
        <f t="shared" si="22"/>
        <v>5.0482907193534858</v>
      </c>
      <c r="I244" s="4">
        <f t="shared" si="26"/>
        <v>2.4855441586831066</v>
      </c>
      <c r="J244" s="4">
        <f t="shared" si="23"/>
        <v>0.62007679115808034</v>
      </c>
      <c r="K244" s="4">
        <f>carbondioxide!S344</f>
        <v>706.53809241151816</v>
      </c>
      <c r="L244" s="4">
        <f t="shared" si="24"/>
        <v>5.0482922074106131</v>
      </c>
      <c r="M244" s="4">
        <f t="shared" si="27"/>
        <v>2.4855455037137557</v>
      </c>
      <c r="N244" s="4">
        <f t="shared" si="25"/>
        <v>0.62007725119838963</v>
      </c>
    </row>
    <row r="245" spans="1:14" x14ac:dyDescent="0.3">
      <c r="A245" s="4">
        <f t="shared" si="28"/>
        <v>2089</v>
      </c>
      <c r="G245" s="4">
        <f>carbondioxide!L345</f>
        <v>711.85405011291436</v>
      </c>
      <c r="H245" s="4">
        <f t="shared" si="22"/>
        <v>5.0883946671101459</v>
      </c>
      <c r="I245" s="4">
        <f t="shared" si="26"/>
        <v>2.5135281883155147</v>
      </c>
      <c r="J245" s="4">
        <f t="shared" si="23"/>
        <v>0.63067264580562254</v>
      </c>
      <c r="K245" s="4">
        <f>carbondioxide!S345</f>
        <v>711.85424555939994</v>
      </c>
      <c r="L245" s="4">
        <f t="shared" si="24"/>
        <v>5.0883961360047234</v>
      </c>
      <c r="M245" s="4">
        <f t="shared" si="27"/>
        <v>2.5135295228030885</v>
      </c>
      <c r="N245" s="4">
        <f t="shared" si="25"/>
        <v>0.63067311087267697</v>
      </c>
    </row>
    <row r="246" spans="1:14" x14ac:dyDescent="0.3">
      <c r="A246" s="4">
        <f t="shared" si="28"/>
        <v>2090</v>
      </c>
      <c r="G246" s="4">
        <f>carbondioxide!L346</f>
        <v>717.17589241389533</v>
      </c>
      <c r="H246" s="4">
        <f t="shared" si="22"/>
        <v>5.1282426606171798</v>
      </c>
      <c r="I246" s="4">
        <f t="shared" si="26"/>
        <v>2.5414927575722186</v>
      </c>
      <c r="J246" s="4">
        <f t="shared" si="23"/>
        <v>0.64136726528707877</v>
      </c>
      <c r="K246" s="4">
        <f>carbondioxide!S346</f>
        <v>717.17608680567332</v>
      </c>
      <c r="L246" s="4">
        <f t="shared" si="24"/>
        <v>5.1282441107438252</v>
      </c>
      <c r="M246" s="4">
        <f t="shared" si="27"/>
        <v>2.5414940815128397</v>
      </c>
      <c r="N246" s="4">
        <f t="shared" si="25"/>
        <v>0.64136773529244173</v>
      </c>
    </row>
    <row r="247" spans="1:14" x14ac:dyDescent="0.3">
      <c r="A247" s="4">
        <f t="shared" si="28"/>
        <v>2091</v>
      </c>
      <c r="G247" s="4">
        <f>carbondioxide!L347</f>
        <v>722.50271139783536</v>
      </c>
      <c r="H247" s="4">
        <f t="shared" si="22"/>
        <v>5.1678329018531919</v>
      </c>
      <c r="I247" s="4">
        <f t="shared" si="26"/>
        <v>2.5694338990682675</v>
      </c>
      <c r="J247" s="4">
        <f t="shared" si="23"/>
        <v>0.65215997808325832</v>
      </c>
      <c r="K247" s="4">
        <f>carbondioxide!S347</f>
        <v>722.5029047508076</v>
      </c>
      <c r="L247" s="4">
        <f t="shared" si="24"/>
        <v>5.1678343335962804</v>
      </c>
      <c r="M247" s="4">
        <f t="shared" si="27"/>
        <v>2.5694352124654936</v>
      </c>
      <c r="N247" s="4">
        <f t="shared" si="25"/>
        <v>0.65216045293897362</v>
      </c>
    </row>
    <row r="248" spans="1:14" x14ac:dyDescent="0.3">
      <c r="A248" s="4">
        <f t="shared" si="28"/>
        <v>2092</v>
      </c>
      <c r="G248" s="4">
        <f>carbondioxide!L348</f>
        <v>727.83380618137915</v>
      </c>
      <c r="H248" s="4">
        <f t="shared" si="22"/>
        <v>5.2071637539696152</v>
      </c>
      <c r="I248" s="4">
        <f t="shared" si="26"/>
        <v>2.5973477374079725</v>
      </c>
      <c r="J248" s="4">
        <f t="shared" si="23"/>
        <v>0.66305009395445313</v>
      </c>
      <c r="K248" s="4">
        <f>carbondioxide!S348</f>
        <v>727.83399851101217</v>
      </c>
      <c r="L248" s="4">
        <f t="shared" si="24"/>
        <v>5.2071651677036197</v>
      </c>
      <c r="M248" s="4">
        <f t="shared" si="27"/>
        <v>2.5973490402723511</v>
      </c>
      <c r="N248" s="4">
        <f t="shared" si="25"/>
        <v>0.66305057357308428</v>
      </c>
    </row>
    <row r="249" spans="1:14" x14ac:dyDescent="0.3">
      <c r="A249" s="4">
        <f t="shared" si="28"/>
        <v>2093</v>
      </c>
      <c r="G249" s="4">
        <f>carbondioxide!L349</f>
        <v>733.16848653226907</v>
      </c>
      <c r="H249" s="4">
        <f t="shared" si="22"/>
        <v>5.2462337360778282</v>
      </c>
      <c r="I249" s="4">
        <f t="shared" si="26"/>
        <v>2.6252304892428899</v>
      </c>
      <c r="J249" s="4">
        <f t="shared" si="23"/>
        <v>0.67403690456926912</v>
      </c>
      <c r="K249" s="4">
        <f>carbondioxide!S349</f>
        <v>733.16867785361228</v>
      </c>
      <c r="L249" s="4">
        <f t="shared" si="24"/>
        <v>5.2462351321676373</v>
      </c>
      <c r="M249" s="4">
        <f t="shared" si="27"/>
        <v>2.6252317815915323</v>
      </c>
      <c r="N249" s="4">
        <f t="shared" si="25"/>
        <v>0.67403738886393616</v>
      </c>
    </row>
    <row r="250" spans="1:14" x14ac:dyDescent="0.3">
      <c r="A250" s="4">
        <f t="shared" si="28"/>
        <v>2094</v>
      </c>
      <c r="G250" s="4">
        <f>carbondioxide!L350</f>
        <v>738.50607299522665</v>
      </c>
      <c r="H250" s="4">
        <f t="shared" si="22"/>
        <v>5.2850415181439114</v>
      </c>
      <c r="I250" s="4">
        <f t="shared" si="26"/>
        <v>2.6530784632268016</v>
      </c>
      <c r="J250" s="4">
        <f t="shared" si="23"/>
        <v>0.68511968413021529</v>
      </c>
      <c r="K250" s="4">
        <f>carbondioxide!S350</f>
        <v>738.50626332293052</v>
      </c>
      <c r="L250" s="4">
        <f t="shared" si="24"/>
        <v>5.2850428969451446</v>
      </c>
      <c r="M250" s="4">
        <f t="shared" si="27"/>
        <v>2.6530797450829771</v>
      </c>
      <c r="N250" s="4">
        <f t="shared" si="25"/>
        <v>0.68512017301462891</v>
      </c>
    </row>
    <row r="251" spans="1:14" x14ac:dyDescent="0.3">
      <c r="A251" s="4">
        <f t="shared" si="28"/>
        <v>2095</v>
      </c>
      <c r="G251" s="4">
        <f>carbondioxide!L351</f>
        <v>743.84589700833862</v>
      </c>
      <c r="H251" s="4">
        <f t="shared" si="22"/>
        <v>5.3235859159907628</v>
      </c>
      <c r="I251" s="4">
        <f t="shared" si="26"/>
        <v>2.6808880598732867</v>
      </c>
      <c r="J251" s="4">
        <f t="shared" si="23"/>
        <v>0.69629768999548391</v>
      </c>
      <c r="K251" s="4">
        <f>carbondioxide!S351</f>
        <v>743.84608635667178</v>
      </c>
      <c r="L251" s="4">
        <f t="shared" si="24"/>
        <v>5.3235872778500628</v>
      </c>
      <c r="M251" s="4">
        <f t="shared" si="27"/>
        <v>2.6808893312660405</v>
      </c>
      <c r="N251" s="4">
        <f t="shared" si="25"/>
        <v>0.69629818338397709</v>
      </c>
    </row>
    <row r="252" spans="1:14" x14ac:dyDescent="0.3">
      <c r="A252" s="4">
        <f t="shared" si="28"/>
        <v>2096</v>
      </c>
      <c r="G252" s="4">
        <f>carbondioxide!L352</f>
        <v>749.18730100996891</v>
      </c>
      <c r="H252" s="4">
        <f t="shared" si="22"/>
        <v>5.3618658864071689</v>
      </c>
      <c r="I252" s="4">
        <f t="shared" si="26"/>
        <v>2.7086557713212933</v>
      </c>
      <c r="J252" s="4">
        <f t="shared" si="23"/>
        <v>0.70757016329638989</v>
      </c>
      <c r="K252" s="4">
        <f>carbondioxide!S352</f>
        <v>749.18748939283387</v>
      </c>
      <c r="L252" s="4">
        <f t="shared" si="24"/>
        <v>5.3618672316624867</v>
      </c>
      <c r="M252" s="4">
        <f t="shared" si="27"/>
        <v>2.7086570322850791</v>
      </c>
      <c r="N252" s="4">
        <f t="shared" si="25"/>
        <v>0.70757066110394717</v>
      </c>
    </row>
    <row r="253" spans="1:14" x14ac:dyDescent="0.3">
      <c r="A253" s="4">
        <f t="shared" si="28"/>
        <v>2097</v>
      </c>
      <c r="G253" s="4">
        <f>carbondioxide!L353</f>
        <v>754.52963853623055</v>
      </c>
      <c r="H253" s="4">
        <f t="shared" si="22"/>
        <v>5.3998805223633086</v>
      </c>
      <c r="I253" s="4">
        <f t="shared" si="26"/>
        <v>2.7363781810139072</v>
      </c>
      <c r="J253" s="4">
        <f t="shared" si="23"/>
        <v>0.71893632954997133</v>
      </c>
      <c r="K253" s="4">
        <f>carbondioxide!S353</f>
        <v>754.52982596717902</v>
      </c>
      <c r="L253" s="4">
        <f t="shared" si="24"/>
        <v>5.3998818513441726</v>
      </c>
      <c r="M253" s="4">
        <f t="shared" si="27"/>
        <v>2.7363794315882397</v>
      </c>
      <c r="N253" s="4">
        <f t="shared" si="25"/>
        <v>0.71893683169225597</v>
      </c>
    </row>
    <row r="254" spans="1:14" x14ac:dyDescent="0.3">
      <c r="A254" s="4">
        <f t="shared" si="28"/>
        <v>2098</v>
      </c>
      <c r="G254" s="4">
        <f>carbondioxide!L354</f>
        <v>759.87227430907308</v>
      </c>
      <c r="H254" s="4">
        <f t="shared" si="22"/>
        <v>5.4376290483320702</v>
      </c>
      <c r="I254" s="4">
        <f t="shared" si="26"/>
        <v>2.7640519632953406</v>
      </c>
      <c r="J254" s="4">
        <f t="shared" si="23"/>
        <v>0.73039539926628649</v>
      </c>
      <c r="K254" s="4">
        <f>carbondioxide!S354</f>
        <v>759.8724608013207</v>
      </c>
      <c r="L254" s="4">
        <f t="shared" si="24"/>
        <v>5.4376303613598456</v>
      </c>
      <c r="M254" s="4">
        <f t="shared" si="27"/>
        <v>2.7640532035244649</v>
      </c>
      <c r="N254" s="4">
        <f t="shared" si="25"/>
        <v>0.73039590565966517</v>
      </c>
    </row>
    <row r="255" spans="1:14" x14ac:dyDescent="0.3">
      <c r="A255" s="4">
        <f t="shared" si="28"/>
        <v>2099</v>
      </c>
      <c r="G255" s="4">
        <f>carbondioxide!L355</f>
        <v>765.21458431505584</v>
      </c>
      <c r="H255" s="4">
        <f t="shared" si="22"/>
        <v>5.4751108157154595</v>
      </c>
      <c r="I255" s="4">
        <f t="shared" si="26"/>
        <v>2.7916738829309762</v>
      </c>
      <c r="J255" s="4">
        <f t="shared" si="23"/>
        <v>0.74194656854997154</v>
      </c>
      <c r="K255" s="4">
        <f>carbondioxide!S355</f>
        <v>765.2147698814955</v>
      </c>
      <c r="L255" s="4">
        <f t="shared" si="24"/>
        <v>5.4751121131036067</v>
      </c>
      <c r="M255" s="4">
        <f t="shared" si="27"/>
        <v>2.7916751128635515</v>
      </c>
      <c r="N255" s="4">
        <f t="shared" si="25"/>
        <v>0.74194707911153723</v>
      </c>
    </row>
    <row r="256" spans="1:14" x14ac:dyDescent="0.3">
      <c r="A256" s="4">
        <f t="shared" si="28"/>
        <v>2100</v>
      </c>
      <c r="G256" s="4">
        <f>carbondioxide!L356</f>
        <v>770.55595587489142</v>
      </c>
      <c r="H256" s="4">
        <f t="shared" si="22"/>
        <v>5.5123252983753108</v>
      </c>
      <c r="I256" s="4">
        <f t="shared" si="26"/>
        <v>2.8192407945551166</v>
      </c>
      <c r="J256" s="4">
        <f t="shared" si="23"/>
        <v>0.75358901969565562</v>
      </c>
      <c r="K256" s="4">
        <f>carbondioxide!S356</f>
        <v>770.55614052810586</v>
      </c>
      <c r="L256" s="4">
        <f t="shared" si="24"/>
        <v>5.5123265804296135</v>
      </c>
      <c r="M256" s="4">
        <f t="shared" si="27"/>
        <v>2.819242014243919</v>
      </c>
      <c r="N256" s="4">
        <f t="shared" si="25"/>
        <v>0.75358953434324871</v>
      </c>
    </row>
    <row r="257" spans="1:14" x14ac:dyDescent="0.3">
      <c r="A257" s="4">
        <f t="shared" si="28"/>
        <v>2101</v>
      </c>
      <c r="G257" s="4">
        <f>carbondioxide!L357</f>
        <v>775.89578770385674</v>
      </c>
      <c r="H257" s="4">
        <f t="shared" si="22"/>
        <v>5.5492720882673776</v>
      </c>
      <c r="I257" s="4">
        <f t="shared" si="26"/>
        <v>2.8467496420509275</v>
      </c>
      <c r="J257" s="4">
        <f t="shared" si="23"/>
        <v>0.76532192177685732</v>
      </c>
      <c r="K257" s="4">
        <f>carbondioxide!S357</f>
        <v>775.89597145613186</v>
      </c>
      <c r="L257" s="4">
        <f t="shared" si="24"/>
        <v>5.5492733552861848</v>
      </c>
      <c r="M257" s="4">
        <f t="shared" si="27"/>
        <v>2.846750851552565</v>
      </c>
      <c r="N257" s="4">
        <f t="shared" si="25"/>
        <v>0.76532244042908448</v>
      </c>
    </row>
    <row r="258" spans="1:14" x14ac:dyDescent="0.3">
      <c r="A258" s="4">
        <f t="shared" si="28"/>
        <v>2102</v>
      </c>
      <c r="G258" s="4">
        <f>carbondioxide!L358</f>
        <v>781.23348996318987</v>
      </c>
      <c r="H258" s="4">
        <f t="shared" si="22"/>
        <v>5.5859508911778732</v>
      </c>
      <c r="I258" s="4">
        <f t="shared" si="26"/>
        <v>2.8741974578668765</v>
      </c>
      <c r="J258" s="4">
        <f t="shared" si="23"/>
        <v>0.77714443122801402</v>
      </c>
      <c r="K258" s="4">
        <f>carbondioxide!S358</f>
        <v>781.23367282652566</v>
      </c>
      <c r="L258" s="4">
        <f t="shared" si="24"/>
        <v>5.5859521434523147</v>
      </c>
      <c r="M258" s="4">
        <f t="shared" si="27"/>
        <v>2.8741986572415192</v>
      </c>
      <c r="N258" s="4">
        <f t="shared" si="25"/>
        <v>0.77714495380426585</v>
      </c>
    </row>
    <row r="259" spans="1:14" x14ac:dyDescent="0.3">
      <c r="A259" s="4">
        <f t="shared" si="28"/>
        <v>2103</v>
      </c>
      <c r="G259" s="4">
        <f>carbondioxide!L359</f>
        <v>786.56848430259288</v>
      </c>
      <c r="H259" s="4">
        <f t="shared" si="22"/>
        <v>5.6223615225614187</v>
      </c>
      <c r="I259" s="4">
        <f t="shared" si="26"/>
        <v>2.9015813622738156</v>
      </c>
      <c r="J259" s="4">
        <f t="shared" si="23"/>
        <v>0.78905569241932272</v>
      </c>
      <c r="K259" s="4">
        <f>carbondioxide!S359</f>
        <v>786.56866628871444</v>
      </c>
      <c r="L259" s="4">
        <f t="shared" si="24"/>
        <v>5.6223627603756166</v>
      </c>
      <c r="M259" s="4">
        <f t="shared" si="27"/>
        <v>2.9015825515849381</v>
      </c>
      <c r="N259" s="4">
        <f t="shared" si="25"/>
        <v>0.78905621883978949</v>
      </c>
    </row>
    <row r="260" spans="1:14" x14ac:dyDescent="0.3">
      <c r="A260" s="4">
        <f t="shared" si="28"/>
        <v>2104</v>
      </c>
      <c r="G260" s="4">
        <f>carbondioxide!L360</f>
        <v>791.90020389398114</v>
      </c>
      <c r="H260" s="4">
        <f t="shared" si="22"/>
        <v>5.6585039034792928</v>
      </c>
      <c r="I260" s="4">
        <f t="shared" si="26"/>
        <v>2.9288985625666877</v>
      </c>
      <c r="J260" s="4">
        <f t="shared" si="23"/>
        <v>0.80105483822409629</v>
      </c>
      <c r="K260" s="4">
        <f>carbondioxide!S360</f>
        <v>791.90038501434958</v>
      </c>
      <c r="L260" s="4">
        <f t="shared" si="24"/>
        <v>5.6585051271105735</v>
      </c>
      <c r="M260" s="4">
        <f t="shared" si="27"/>
        <v>2.9288997418808256</v>
      </c>
      <c r="N260" s="4">
        <f t="shared" si="25"/>
        <v>0.80105536840978198</v>
      </c>
    </row>
    <row r="261" spans="1:14" x14ac:dyDescent="0.3">
      <c r="A261" s="4">
        <f t="shared" si="28"/>
        <v>2105</v>
      </c>
      <c r="G261" s="4">
        <f>carbondioxide!L361</f>
        <v>797.22809345662881</v>
      </c>
      <c r="H261" s="4">
        <f t="shared" si="22"/>
        <v>5.6943780566368707</v>
      </c>
      <c r="I261" s="4">
        <f t="shared" si="26"/>
        <v>2.956146352214684</v>
      </c>
      <c r="J261" s="4">
        <f t="shared" si="23"/>
        <v>0.8131409905783622</v>
      </c>
      <c r="K261" s="4">
        <f>carbondioxide!S361</f>
        <v>797.22827372245092</v>
      </c>
      <c r="L261" s="4">
        <f t="shared" si="24"/>
        <v>5.6943792663559556</v>
      </c>
      <c r="M261" s="4">
        <f t="shared" si="27"/>
        <v>2.9561475216012028</v>
      </c>
      <c r="N261" s="4">
        <f t="shared" si="25"/>
        <v>0.81314152445109755</v>
      </c>
    </row>
    <row r="262" spans="1:14" x14ac:dyDescent="0.3">
      <c r="A262" s="4">
        <f t="shared" si="28"/>
        <v>2106</v>
      </c>
      <c r="G262" s="4">
        <f>carbondioxide!L362</f>
        <v>802.55160927386692</v>
      </c>
      <c r="H262" s="4">
        <f t="shared" si="22"/>
        <v>5.7299841025189968</v>
      </c>
      <c r="I262" s="4">
        <f t="shared" si="26"/>
        <v>2.9833221099635221</v>
      </c>
      <c r="J262" s="4">
        <f t="shared" si="23"/>
        <v>0.8253132610324565</v>
      </c>
      <c r="K262" s="4">
        <f>carbondioxide!S362</f>
        <v>802.55178869610495</v>
      </c>
      <c r="L262" s="4">
        <f t="shared" si="24"/>
        <v>5.7299852985901971</v>
      </c>
      <c r="M262" s="4">
        <f t="shared" si="27"/>
        <v>2.9833232694943961</v>
      </c>
      <c r="N262" s="4">
        <f t="shared" si="25"/>
        <v>0.82531379851491016</v>
      </c>
    </row>
    <row r="263" spans="1:14" x14ac:dyDescent="0.3">
      <c r="A263" s="4">
        <f t="shared" si="28"/>
        <v>2107</v>
      </c>
      <c r="G263" s="4">
        <f>carbondioxide!L363</f>
        <v>807.87021920150619</v>
      </c>
      <c r="H263" s="4">
        <f t="shared" ref="H263:H326" si="29">H$3*LN(G263/G$3)</f>
        <v>5.7653222556221158</v>
      </c>
      <c r="I263" s="4">
        <f t="shared" si="26"/>
        <v>3.0104232988933677</v>
      </c>
      <c r="J263" s="4">
        <f t="shared" ref="J263:J326" si="30">J262+J$3*(I262-J262)</f>
        <v>0.83757075129438496</v>
      </c>
      <c r="K263" s="4">
        <f>carbondioxide!S363</f>
        <v>807.8703977908865</v>
      </c>
      <c r="L263" s="4">
        <f t="shared" ref="L263:L326" si="31">L$3*LN(K263/K$3)</f>
        <v>5.7653234383035121</v>
      </c>
      <c r="M263" s="4">
        <f t="shared" si="27"/>
        <v>3.0104244486429712</v>
      </c>
      <c r="N263" s="4">
        <f t="shared" ref="N263:N326" si="32">N262+N$3*(M262-N262)</f>
        <v>0.83757129231007366</v>
      </c>
    </row>
    <row r="264" spans="1:14" x14ac:dyDescent="0.3">
      <c r="A264" s="4">
        <f t="shared" si="28"/>
        <v>2108</v>
      </c>
      <c r="G264" s="4">
        <f>carbondioxide!L364</f>
        <v>813.18340266815937</v>
      </c>
      <c r="H264" s="4">
        <f t="shared" si="29"/>
        <v>5.8003928207818074</v>
      </c>
      <c r="I264" s="4">
        <f t="shared" ref="I264:I327" si="33">I263+I$3*(I$4*H264-I263)+I$5*(J263-I263)</f>
        <v>3.0374474654357795</v>
      </c>
      <c r="J264" s="4">
        <f t="shared" si="30"/>
        <v>0.84991255376474717</v>
      </c>
      <c r="K264" s="4">
        <f>carbondioxide!S364</f>
        <v>813.18358043518117</v>
      </c>
      <c r="L264" s="4">
        <f t="shared" si="31"/>
        <v>5.800393990325432</v>
      </c>
      <c r="M264" s="4">
        <f t="shared" ref="M264:M327" si="34">M263+M$3*(M$4*L264-M263)+M$5*(N263-M263)</f>
        <v>3.03744860548069</v>
      </c>
      <c r="N264" s="4">
        <f t="shared" si="32"/>
        <v>0.84991309823804451</v>
      </c>
    </row>
    <row r="265" spans="1:14" x14ac:dyDescent="0.3">
      <c r="A265" s="4">
        <f t="shared" si="28"/>
        <v>2109</v>
      </c>
      <c r="G265" s="4">
        <f>carbondioxide!L365</f>
        <v>818.49065066765115</v>
      </c>
      <c r="H265" s="4">
        <f t="shared" si="29"/>
        <v>5.8351961895944591</v>
      </c>
      <c r="I265" s="4">
        <f t="shared" si="33"/>
        <v>3.0643922383529163</v>
      </c>
      <c r="J265" s="4">
        <f t="shared" si="30"/>
        <v>0.86233775206303864</v>
      </c>
      <c r="K265" s="4">
        <f>carbondioxide!S365</f>
        <v>818.49082762259445</v>
      </c>
      <c r="L265" s="4">
        <f t="shared" si="31"/>
        <v>5.8351973462464546</v>
      </c>
      <c r="M265" s="4">
        <f t="shared" si="34"/>
        <v>3.0643933687717246</v>
      </c>
      <c r="N265" s="4">
        <f t="shared" si="32"/>
        <v>0.86233829991918276</v>
      </c>
    </row>
    <row r="266" spans="1:14" x14ac:dyDescent="0.3">
      <c r="A266" s="4">
        <f t="shared" si="28"/>
        <v>2110</v>
      </c>
      <c r="G266" s="4">
        <f>carbondioxide!L366</f>
        <v>823.79146574370668</v>
      </c>
      <c r="H266" s="4">
        <f t="shared" si="29"/>
        <v>5.8697328369316661</v>
      </c>
      <c r="I266" s="4">
        <f t="shared" si="33"/>
        <v>3.0912553276821062</v>
      </c>
      <c r="J266" s="4">
        <f t="shared" si="30"/>
        <v>0.8748454215451652</v>
      </c>
      <c r="K266" s="4">
        <f>carbondioxide!S366</f>
        <v>823.79164189664027</v>
      </c>
      <c r="L266" s="4">
        <f t="shared" si="31"/>
        <v>5.8697339809324625</v>
      </c>
      <c r="M266" s="4">
        <f t="shared" si="34"/>
        <v>3.0912564485552392</v>
      </c>
      <c r="N266" s="4">
        <f t="shared" si="32"/>
        <v>0.87484597271026521</v>
      </c>
    </row>
    <row r="267" spans="1:14" x14ac:dyDescent="0.3">
      <c r="A267" s="4">
        <f t="shared" si="28"/>
        <v>2111</v>
      </c>
      <c r="G267" s="4">
        <f>carbondioxide!L367</f>
        <v>829.08536196711987</v>
      </c>
      <c r="H267" s="4">
        <f t="shared" si="29"/>
        <v>5.9040033175460245</v>
      </c>
      <c r="I267" s="4">
        <f t="shared" si="33"/>
        <v>3.1180345236487481</v>
      </c>
      <c r="J267" s="4">
        <f t="shared" si="30"/>
        <v>0.88743462981202303</v>
      </c>
      <c r="K267" s="4">
        <f>carbondioxide!S367</f>
        <v>829.08553732790881</v>
      </c>
      <c r="L267" s="4">
        <f t="shared" si="31"/>
        <v>5.9040044491304959</v>
      </c>
      <c r="M267" s="4">
        <f t="shared" si="34"/>
        <v>3.1180356350582996</v>
      </c>
      <c r="N267" s="4">
        <f t="shared" si="32"/>
        <v>0.88743518421306467</v>
      </c>
    </row>
    <row r="268" spans="1:14" x14ac:dyDescent="0.3">
      <c r="A268" s="4">
        <f t="shared" si="28"/>
        <v>2112</v>
      </c>
      <c r="G268" s="4">
        <f>carbondioxide!L368</f>
        <v>834.37186490560657</v>
      </c>
      <c r="H268" s="4">
        <f t="shared" si="29"/>
        <v>5.9380082627668811</v>
      </c>
      <c r="I268" s="4">
        <f t="shared" si="33"/>
        <v>3.1447276955503902</v>
      </c>
      <c r="J268" s="4">
        <f t="shared" si="30"/>
        <v>0.90010443720901567</v>
      </c>
      <c r="K268" s="4">
        <f>carbondioxide!S368</f>
        <v>834.37203948391846</v>
      </c>
      <c r="L268" s="4">
        <f t="shared" si="31"/>
        <v>5.9380093821644904</v>
      </c>
      <c r="M268" s="4">
        <f t="shared" si="34"/>
        <v>3.1447287975799592</v>
      </c>
      <c r="N268" s="4">
        <f t="shared" si="32"/>
        <v>0.90010499477386563</v>
      </c>
    </row>
    <row r="269" spans="1:14" x14ac:dyDescent="0.3">
      <c r="A269" s="4">
        <f t="shared" si="28"/>
        <v>2113</v>
      </c>
      <c r="G269" s="4">
        <f>carbondioxide!L369</f>
        <v>839.65051158655206</v>
      </c>
      <c r="H269" s="4">
        <f t="shared" si="29"/>
        <v>5.9717483772846007</v>
      </c>
      <c r="I269" s="4">
        <f t="shared" si="33"/>
        <v>3.1713327906146964</v>
      </c>
      <c r="J269" s="4">
        <f t="shared" si="30"/>
        <v>0.91285389731639466</v>
      </c>
      <c r="K269" s="4">
        <f>carbondioxide!S369</f>
        <v>839.65068539186461</v>
      </c>
      <c r="L269" s="4">
        <f t="shared" si="31"/>
        <v>5.9717494847195551</v>
      </c>
      <c r="M269" s="4">
        <f t="shared" si="34"/>
        <v>3.1713338833492362</v>
      </c>
      <c r="N269" s="4">
        <f t="shared" si="32"/>
        <v>0.91285445797380427</v>
      </c>
    </row>
    <row r="270" spans="1:14" x14ac:dyDescent="0.3">
      <c r="A270" s="4">
        <f t="shared" si="28"/>
        <v>2114</v>
      </c>
      <c r="G270" s="4">
        <f>carbondioxide!L370</f>
        <v>844.92085045287024</v>
      </c>
      <c r="H270" s="4">
        <f t="shared" si="29"/>
        <v>6.0052244360219236</v>
      </c>
      <c r="I270" s="4">
        <f t="shared" si="33"/>
        <v>3.1978478328339039</v>
      </c>
      <c r="J270" s="4">
        <f t="shared" si="30"/>
        <v>0.92568205743032905</v>
      </c>
      <c r="K270" s="4">
        <f>carbondioxide!S370</f>
        <v>844.92102349447669</v>
      </c>
      <c r="L270" s="4">
        <f t="shared" si="31"/>
        <v>6.0052255317133127</v>
      </c>
      <c r="M270" s="4">
        <f t="shared" si="34"/>
        <v>3.1978489163595771</v>
      </c>
      <c r="N270" s="4">
        <f t="shared" si="32"/>
        <v>0.92568262110993671</v>
      </c>
    </row>
    <row r="271" spans="1:14" x14ac:dyDescent="0.3">
      <c r="A271" s="4">
        <f t="shared" si="28"/>
        <v>2115</v>
      </c>
      <c r="G271" s="4">
        <f>carbondioxide!L371</f>
        <v>850.18244131219114</v>
      </c>
      <c r="H271" s="4">
        <f t="shared" si="29"/>
        <v>6.0384372810909257</v>
      </c>
      <c r="I271" s="4">
        <f t="shared" si="33"/>
        <v>3.224270921778249</v>
      </c>
      <c r="J271" s="4">
        <f t="shared" si="30"/>
        <v>0.93858795903462133</v>
      </c>
      <c r="K271" s="4">
        <f>carbondioxide!S371</f>
        <v>850.182613599207</v>
      </c>
      <c r="L271" s="4">
        <f t="shared" si="31"/>
        <v>6.0384383652528619</v>
      </c>
      <c r="M271" s="4">
        <f t="shared" si="34"/>
        <v>3.2242719961822917</v>
      </c>
      <c r="N271" s="4">
        <f t="shared" si="32"/>
        <v>0.93858852566695472</v>
      </c>
    </row>
    <row r="272" spans="1:14" x14ac:dyDescent="0.3">
      <c r="A272" s="4">
        <f t="shared" si="28"/>
        <v>2116</v>
      </c>
      <c r="G272" s="4">
        <f>carbondioxide!L372</f>
        <v>855.43485527960138</v>
      </c>
      <c r="H272" s="4">
        <f t="shared" si="29"/>
        <v>6.0713878188341166</v>
      </c>
      <c r="I272" s="4">
        <f t="shared" si="33"/>
        <v>3.2506002313907256</v>
      </c>
      <c r="J272" s="4">
        <f t="shared" si="30"/>
        <v>0.95157063826300514</v>
      </c>
      <c r="K272" s="4">
        <f>carbondioxide!S372</f>
        <v>855.43502682096994</v>
      </c>
      <c r="L272" s="4">
        <f t="shared" si="31"/>
        <v>6.0713888916758698</v>
      </c>
      <c r="M272" s="4">
        <f t="shared" si="34"/>
        <v>3.2506012967613183</v>
      </c>
      <c r="N272" s="4">
        <f t="shared" si="32"/>
        <v>0.95157120777948179</v>
      </c>
    </row>
    <row r="273" spans="1:14" x14ac:dyDescent="0.3">
      <c r="A273" s="4">
        <f t="shared" si="28"/>
        <v>2117</v>
      </c>
      <c r="G273" s="4">
        <f>carbondioxide!L373</f>
        <v>860.67767471416084</v>
      </c>
      <c r="H273" s="4">
        <f t="shared" si="29"/>
        <v>6.1040770169481853</v>
      </c>
      <c r="I273" s="4">
        <f t="shared" si="33"/>
        <v>3.27683400876544</v>
      </c>
      <c r="J273" s="4">
        <f t="shared" si="30"/>
        <v>0.96462912635197062</v>
      </c>
      <c r="K273" s="4">
        <f>carbondioxide!S373</f>
        <v>860.6778455186585</v>
      </c>
      <c r="L273" s="4">
        <f t="shared" si="31"/>
        <v>6.1040780786743092</v>
      </c>
      <c r="M273" s="4">
        <f t="shared" si="34"/>
        <v>3.2768350651915856</v>
      </c>
      <c r="N273" s="4">
        <f t="shared" si="32"/>
        <v>0.96462969868489856</v>
      </c>
    </row>
    <row r="274" spans="1:14" x14ac:dyDescent="0.3">
      <c r="A274" s="4">
        <f t="shared" si="28"/>
        <v>2118</v>
      </c>
      <c r="G274" s="4">
        <f>carbondioxide!L374</f>
        <v>865.91049314942336</v>
      </c>
      <c r="H274" s="4">
        <f t="shared" si="29"/>
        <v>6.1365059016888805</v>
      </c>
      <c r="I274" s="4">
        <f t="shared" si="33"/>
        <v>3.3029705729117089</v>
      </c>
      <c r="J274" s="4">
        <f t="shared" si="30"/>
        <v>0.97776245008407914</v>
      </c>
      <c r="K274" s="4">
        <f>carbondioxide!S374</f>
        <v>865.91066322566519</v>
      </c>
      <c r="L274" s="4">
        <f t="shared" si="31"/>
        <v>6.1365069524993423</v>
      </c>
      <c r="M274" s="4">
        <f t="shared" si="34"/>
        <v>3.3029716204831163</v>
      </c>
      <c r="N274" s="4">
        <f t="shared" si="32"/>
        <v>0.97776302516665659</v>
      </c>
    </row>
    <row r="275" spans="1:14" x14ac:dyDescent="0.3">
      <c r="A275" s="4">
        <f t="shared" si="28"/>
        <v>2119</v>
      </c>
      <c r="G275" s="4">
        <f>carbondioxide!L375</f>
        <v>871.13291521819031</v>
      </c>
      <c r="H275" s="4">
        <f t="shared" si="29"/>
        <v>6.1686755551555574</v>
      </c>
      <c r="I275" s="4">
        <f t="shared" si="33"/>
        <v>3.3290083135059514</v>
      </c>
      <c r="J275" s="4">
        <f t="shared" si="30"/>
        <v>0.99096963222174006</v>
      </c>
      <c r="K275" s="4">
        <f>carbondioxide!S375</f>
        <v>871.13308457463461</v>
      </c>
      <c r="L275" s="4">
        <f t="shared" si="31"/>
        <v>6.1686765952458504</v>
      </c>
      <c r="M275" s="4">
        <f t="shared" si="34"/>
        <v>3.3290093523129261</v>
      </c>
      <c r="N275" s="4">
        <f t="shared" si="32"/>
        <v>0.99097020998805407</v>
      </c>
    </row>
    <row r="276" spans="1:14" x14ac:dyDescent="0.3">
      <c r="A276" s="4">
        <f t="shared" si="28"/>
        <v>2120</v>
      </c>
      <c r="G276" s="4">
        <f>carbondioxide!L376</f>
        <v>876.34455657172452</v>
      </c>
      <c r="H276" s="4">
        <f t="shared" si="29"/>
        <v>6.2005871126538423</v>
      </c>
      <c r="I276" s="4">
        <f t="shared" si="33"/>
        <v>3.3549456896333258</v>
      </c>
      <c r="J276" s="4">
        <f t="shared" si="30"/>
        <v>1.0042496919314343</v>
      </c>
      <c r="K276" s="4">
        <f>carbondioxide!S376</f>
        <v>876.34472521667794</v>
      </c>
      <c r="L276" s="4">
        <f t="shared" si="31"/>
        <v>6.2005881422151123</v>
      </c>
      <c r="M276" s="4">
        <f t="shared" si="34"/>
        <v>3.354946719766668</v>
      </c>
      <c r="N276" s="4">
        <f t="shared" si="32"/>
        <v>1.0042502723164592</v>
      </c>
    </row>
    <row r="277" spans="1:14" x14ac:dyDescent="0.3">
      <c r="A277" s="4">
        <f t="shared" si="28"/>
        <v>2121</v>
      </c>
      <c r="G277" s="4">
        <f>carbondioxide!L377</f>
        <v>881.54504379365881</v>
      </c>
      <c r="H277" s="4">
        <f t="shared" si="29"/>
        <v>6.2322417601349516</v>
      </c>
      <c r="I277" s="4">
        <f t="shared" si="33"/>
        <v>3.3807812285209673</v>
      </c>
      <c r="J277" s="4">
        <f t="shared" si="30"/>
        <v>1.0176016451983811</v>
      </c>
      <c r="K277" s="4">
        <f>carbondioxide!S377</f>
        <v>881.54521173528065</v>
      </c>
      <c r="L277" s="4">
        <f t="shared" si="31"/>
        <v>6.2322427793541024</v>
      </c>
      <c r="M277" s="4">
        <f t="shared" si="34"/>
        <v>3.3807822500718734</v>
      </c>
      <c r="N277" s="4">
        <f t="shared" si="32"/>
        <v>1.0176022281379764</v>
      </c>
    </row>
    <row r="278" spans="1:14" x14ac:dyDescent="0.3">
      <c r="A278" s="4">
        <f t="shared" si="28"/>
        <v>2122</v>
      </c>
      <c r="G278" s="4">
        <f>carbondioxide!L378</f>
        <v>886.73401430882427</v>
      </c>
      <c r="H278" s="4">
        <f t="shared" si="29"/>
        <v>6.2636407317101295</v>
      </c>
      <c r="I278" s="4">
        <f t="shared" si="33"/>
        <v>3.4065135242645845</v>
      </c>
      <c r="J278" s="4">
        <f t="shared" si="30"/>
        <v>1.0310245052316533</v>
      </c>
      <c r="K278" s="4">
        <f>carbondioxide!S378</f>
        <v>886.73418155513116</v>
      </c>
      <c r="L278" s="4">
        <f t="shared" si="31"/>
        <v>6.2636417407699412</v>
      </c>
      <c r="M278" s="4">
        <f t="shared" si="34"/>
        <v>3.4065145373245556</v>
      </c>
      <c r="N278" s="4">
        <f t="shared" si="32"/>
        <v>1.0310250906625609</v>
      </c>
    </row>
    <row r="279" spans="1:14" x14ac:dyDescent="0.3">
      <c r="A279" s="4">
        <f t="shared" si="28"/>
        <v>2123</v>
      </c>
      <c r="G279" s="4">
        <f>carbondioxide!L379</f>
        <v>891.9111162872324</v>
      </c>
      <c r="H279" s="4">
        <f t="shared" si="29"/>
        <v>6.2947853072387243</v>
      </c>
      <c r="I279" s="4">
        <f t="shared" si="33"/>
        <v>3.4321412365500952</v>
      </c>
      <c r="J279" s="4">
        <f t="shared" si="30"/>
        <v>1.0445172828597604</v>
      </c>
      <c r="K279" s="4">
        <f>carbondioxide!S379</f>
        <v>891.9112828461017</v>
      </c>
      <c r="L279" s="4">
        <f t="shared" si="31"/>
        <v>6.2947863063179499</v>
      </c>
      <c r="M279" s="4">
        <f t="shared" si="34"/>
        <v>3.4321422412108489</v>
      </c>
      <c r="N279" s="4">
        <f t="shared" si="32"/>
        <v>1.044517870719601</v>
      </c>
    </row>
    <row r="280" spans="1:14" x14ac:dyDescent="0.3">
      <c r="A280" s="4">
        <f t="shared" si="28"/>
        <v>2124</v>
      </c>
      <c r="G280" s="4">
        <f>carbondioxide!L380</f>
        <v>897.07600854343525</v>
      </c>
      <c r="H280" s="4">
        <f t="shared" si="29"/>
        <v>6.3256768099883773</v>
      </c>
      <c r="I280" s="4">
        <f t="shared" si="33"/>
        <v>3.4576630893718803</v>
      </c>
      <c r="J280" s="4">
        <f t="shared" si="30"/>
        <v>1.0580789869167215</v>
      </c>
      <c r="K280" s="4">
        <f>carbondioxide!S380</f>
        <v>897.07617442260971</v>
      </c>
      <c r="L280" s="4">
        <f t="shared" si="31"/>
        <v>6.3256777992618529</v>
      </c>
      <c r="M280" s="4">
        <f t="shared" si="34"/>
        <v>3.4576640857252703</v>
      </c>
      <c r="N280" s="4">
        <f t="shared" si="32"/>
        <v>1.0580795771439913</v>
      </c>
    </row>
    <row r="281" spans="1:14" x14ac:dyDescent="0.3">
      <c r="A281" s="4">
        <f t="shared" si="28"/>
        <v>2125</v>
      </c>
      <c r="G281" s="4">
        <f>carbondioxide!L381</f>
        <v>902.22836043149607</v>
      </c>
      <c r="H281" s="4">
        <f t="shared" si="29"/>
        <v>6.3563166043658699</v>
      </c>
      <c r="I281" s="4">
        <f t="shared" si="33"/>
        <v>3.4830778697491684</v>
      </c>
      <c r="J281" s="4">
        <f t="shared" si="30"/>
        <v>1.0717086246186669</v>
      </c>
      <c r="K281" s="4">
        <f>carbondioxide!S381</f>
        <v>902.22852563858748</v>
      </c>
      <c r="L281" s="4">
        <f t="shared" si="31"/>
        <v>6.3563175840046133</v>
      </c>
      <c r="M281" s="4">
        <f t="shared" si="34"/>
        <v>3.4830788578871066</v>
      </c>
      <c r="N281" s="4">
        <f t="shared" si="32"/>
        <v>1.0717092171527329</v>
      </c>
    </row>
    <row r="282" spans="1:14" x14ac:dyDescent="0.3">
      <c r="A282" s="4">
        <f t="shared" si="28"/>
        <v>2126</v>
      </c>
      <c r="G282" s="4">
        <f>carbondioxide!L382</f>
        <v>907.36785173579267</v>
      </c>
      <c r="H282" s="4">
        <f t="shared" si="29"/>
        <v>6.3867060937171134</v>
      </c>
      <c r="I282" s="4">
        <f t="shared" si="33"/>
        <v>3.5083844264419684</v>
      </c>
      <c r="J282" s="4">
        <f t="shared" si="30"/>
        <v>1.0854052019310081</v>
      </c>
      <c r="K282" s="4">
        <f>carbondioxide!S382</f>
        <v>907.36801627828538</v>
      </c>
      <c r="L282" s="4">
        <f t="shared" si="31"/>
        <v>6.386707063888422</v>
      </c>
      <c r="M282" s="4">
        <f t="shared" si="34"/>
        <v>3.5083854064563531</v>
      </c>
      <c r="N282" s="4">
        <f t="shared" si="32"/>
        <v>1.0854057967121042</v>
      </c>
    </row>
    <row r="283" spans="1:14" x14ac:dyDescent="0.3">
      <c r="A283" s="4">
        <f t="shared" si="28"/>
        <v>2127</v>
      </c>
      <c r="G283" s="4">
        <f>carbondioxide!L383</f>
        <v>912.49417255787887</v>
      </c>
      <c r="H283" s="4">
        <f t="shared" si="29"/>
        <v>6.4168467181948206</v>
      </c>
      <c r="I283" s="4">
        <f t="shared" si="33"/>
        <v>3.5335816686679</v>
      </c>
      <c r="J283" s="4">
        <f t="shared" si="30"/>
        <v>1.0991677239262303</v>
      </c>
      <c r="K283" s="4">
        <f>carbondioxide!S383</f>
        <v>912.49433644313297</v>
      </c>
      <c r="L283" s="4">
        <f t="shared" si="31"/>
        <v>6.4168476790623608</v>
      </c>
      <c r="M283" s="4">
        <f t="shared" si="34"/>
        <v>3.5335826406505477</v>
      </c>
      <c r="N283" s="4">
        <f t="shared" si="32"/>
        <v>1.0991683208954515</v>
      </c>
    </row>
    <row r="284" spans="1:14" x14ac:dyDescent="0.3">
      <c r="A284" s="4">
        <f t="shared" si="28"/>
        <v>2128</v>
      </c>
      <c r="G284" s="4">
        <f>carbondioxide!L384</f>
        <v>917.60702319962445</v>
      </c>
      <c r="H284" s="4">
        <f t="shared" si="29"/>
        <v>6.4467399526923792</v>
      </c>
      <c r="I284" s="4">
        <f t="shared" si="33"/>
        <v>3.558668564821196</v>
      </c>
      <c r="J284" s="4">
        <f t="shared" si="30"/>
        <v>1.1129951951323629</v>
      </c>
      <c r="K284" s="4">
        <f>carbondioxide!S384</f>
        <v>917.60718643487951</v>
      </c>
      <c r="L284" s="4">
        <f t="shared" si="31"/>
        <v>6.4467409044162816</v>
      </c>
      <c r="M284" s="4">
        <f t="shared" si="34"/>
        <v>3.558669528863776</v>
      </c>
      <c r="N284" s="4">
        <f t="shared" si="32"/>
        <v>1.1129957942316604</v>
      </c>
    </row>
    <row r="285" spans="1:14" x14ac:dyDescent="0.3">
      <c r="A285" s="4">
        <f t="shared" si="28"/>
        <v>2129</v>
      </c>
      <c r="G285" s="4">
        <f>carbondioxide!L385</f>
        <v>922.70611404285432</v>
      </c>
      <c r="H285" s="4">
        <f t="shared" si="29"/>
        <v>6.4763873048424978</v>
      </c>
      <c r="I285" s="4">
        <f t="shared" si="33"/>
        <v>3.5836441411950717</v>
      </c>
      <c r="J285" s="4">
        <f t="shared" si="30"/>
        <v>1.1268866198721954</v>
      </c>
      <c r="K285" s="4">
        <f>carbondioxide!S385</f>
        <v>922.70627663523271</v>
      </c>
      <c r="L285" s="4">
        <f t="shared" si="31"/>
        <v>6.4763882475794476</v>
      </c>
      <c r="M285" s="4">
        <f t="shared" si="34"/>
        <v>3.5836450973890464</v>
      </c>
      <c r="N285" s="4">
        <f t="shared" si="32"/>
        <v>1.1268872210443708</v>
      </c>
    </row>
    <row r="286" spans="1:14" x14ac:dyDescent="0.3">
      <c r="A286" s="4">
        <f t="shared" si="28"/>
        <v>2130</v>
      </c>
      <c r="G286" s="4">
        <f>carbondioxide!L386</f>
        <v>927.79116542570114</v>
      </c>
      <c r="H286" s="4">
        <f t="shared" si="29"/>
        <v>6.5057903130791495</v>
      </c>
      <c r="I286" s="4">
        <f t="shared" si="33"/>
        <v>3.6085074807085995</v>
      </c>
      <c r="J286" s="4">
        <f t="shared" si="30"/>
        <v>1.1408410025933093</v>
      </c>
      <c r="K286" s="4">
        <f>carbondioxide!S386</f>
        <v>927.7913273822104</v>
      </c>
      <c r="L286" s="4">
        <f t="shared" si="31"/>
        <v>6.5057912469824686</v>
      </c>
      <c r="M286" s="4">
        <f t="shared" si="34"/>
        <v>3.6085084291451688</v>
      </c>
      <c r="N286" s="4">
        <f t="shared" si="32"/>
        <v>1.1408416057820085</v>
      </c>
    </row>
    <row r="287" spans="1:14" x14ac:dyDescent="0.3">
      <c r="A287" s="4">
        <f t="shared" si="28"/>
        <v>2131</v>
      </c>
      <c r="G287" s="4">
        <f>carbondioxide!L387</f>
        <v>932.86190751588447</v>
      </c>
      <c r="H287" s="4">
        <f t="shared" si="29"/>
        <v>6.5349505447614122</v>
      </c>
      <c r="I287" s="4">
        <f t="shared" si="33"/>
        <v>3.6332577216391519</v>
      </c>
      <c r="J287" s="4">
        <f t="shared" si="30"/>
        <v>1.1548573481890041</v>
      </c>
      <c r="K287" s="4">
        <f>carbondioxide!S387</f>
        <v>932.86206884342073</v>
      </c>
      <c r="L287" s="4">
        <f t="shared" si="31"/>
        <v>6.5349514699811442</v>
      </c>
      <c r="M287" s="4">
        <f t="shared" si="34"/>
        <v>3.6332586624091991</v>
      </c>
      <c r="N287" s="4">
        <f t="shared" si="32"/>
        <v>1.1548579533387113</v>
      </c>
    </row>
    <row r="288" spans="1:14" x14ac:dyDescent="0.3">
      <c r="A288" s="4">
        <f t="shared" si="28"/>
        <v>2132</v>
      </c>
      <c r="G288" s="4">
        <f>carbondioxide!L388</f>
        <v>937.9180801811267</v>
      </c>
      <c r="H288" s="4">
        <f t="shared" si="29"/>
        <v>6.5638695943577732</v>
      </c>
      <c r="I288" s="4">
        <f t="shared" si="33"/>
        <v>3.6578940563614109</v>
      </c>
      <c r="J288" s="4">
        <f t="shared" si="30"/>
        <v>1.168934662310201</v>
      </c>
      <c r="K288" s="4">
        <f>carbondioxide!S388</f>
        <v>937.91824088647741</v>
      </c>
      <c r="L288" s="4">
        <f t="shared" si="31"/>
        <v>6.5638705110407658</v>
      </c>
      <c r="M288" s="4">
        <f t="shared" si="34"/>
        <v>3.6578949895554533</v>
      </c>
      <c r="N288" s="4">
        <f t="shared" si="32"/>
        <v>1.1689352693662316</v>
      </c>
    </row>
    <row r="289" spans="1:14" x14ac:dyDescent="0.3">
      <c r="A289" s="4">
        <f t="shared" si="28"/>
        <v>2133</v>
      </c>
      <c r="G289" s="4">
        <f>carbondioxide!L389</f>
        <v>942.95943285690942</v>
      </c>
      <c r="H289" s="4">
        <f t="shared" si="29"/>
        <v>6.5925490816894987</v>
      </c>
      <c r="I289" s="4">
        <f t="shared" si="33"/>
        <v>3.6824157300938882</v>
      </c>
      <c r="J289" s="4">
        <f t="shared" si="30"/>
        <v>1.1830719516684118</v>
      </c>
      <c r="K289" s="4">
        <f>carbondioxide!S389</f>
        <v>942.95959294675572</v>
      </c>
      <c r="L289" s="4">
        <f t="shared" si="31"/>
        <v>6.5925499899794788</v>
      </c>
      <c r="M289" s="4">
        <f t="shared" si="34"/>
        <v>3.6824166558020317</v>
      </c>
      <c r="N289" s="4">
        <f t="shared" si="32"/>
        <v>1.1830725605769064</v>
      </c>
    </row>
    <row r="290" spans="1:14" x14ac:dyDescent="0.3">
      <c r="A290" s="4">
        <f t="shared" si="28"/>
        <v>2134</v>
      </c>
      <c r="G290" s="4">
        <f>carbondioxide!L390</f>
        <v>947.98572441177373</v>
      </c>
      <c r="H290" s="4">
        <f t="shared" si="29"/>
        <v>6.6209906502316862</v>
      </c>
      <c r="I290" s="4">
        <f t="shared" si="33"/>
        <v>3.7068220396538369</v>
      </c>
      <c r="J290" s="4">
        <f t="shared" si="30"/>
        <v>1.1972682243298685</v>
      </c>
      <c r="K290" s="4">
        <f>carbondioxide!S390</f>
        <v>947.98588389269366</v>
      </c>
      <c r="L290" s="4">
        <f t="shared" si="31"/>
        <v>6.6209915502693448</v>
      </c>
      <c r="M290" s="4">
        <f t="shared" si="34"/>
        <v>3.7068229579657315</v>
      </c>
      <c r="N290" s="4">
        <f t="shared" si="32"/>
        <v>1.1972688350377851</v>
      </c>
    </row>
    <row r="291" spans="1:14" x14ac:dyDescent="0.3">
      <c r="A291" s="4">
        <f t="shared" si="28"/>
        <v>2135</v>
      </c>
      <c r="G291" s="4">
        <f>carbondioxide!L391</f>
        <v>952.99672301036151</v>
      </c>
      <c r="H291" s="4">
        <f t="shared" si="29"/>
        <v>6.6491959654706472</v>
      </c>
      <c r="I291" s="4">
        <f t="shared" si="33"/>
        <v>3.7311123322213771</v>
      </c>
      <c r="J291" s="4">
        <f t="shared" si="30"/>
        <v>1.2115224900009085</v>
      </c>
      <c r="K291" s="4">
        <f>carbondioxide!S391</f>
        <v>952.99688188883204</v>
      </c>
      <c r="L291" s="4">
        <f t="shared" si="31"/>
        <v>6.649196857393699</v>
      </c>
      <c r="M291" s="4">
        <f t="shared" si="34"/>
        <v>3.7311132432261762</v>
      </c>
      <c r="N291" s="4">
        <f t="shared" si="32"/>
        <v>1.2115231024560158</v>
      </c>
    </row>
    <row r="292" spans="1:14" x14ac:dyDescent="0.3">
      <c r="A292" s="4">
        <f t="shared" si="28"/>
        <v>2136</v>
      </c>
      <c r="G292" s="4">
        <f>carbondioxide!L392</f>
        <v>957.99220597439114</v>
      </c>
      <c r="H292" s="4">
        <f t="shared" si="29"/>
        <v>6.6771667133162245</v>
      </c>
      <c r="I292" s="4">
        <f t="shared" si="33"/>
        <v>3.755286004113604</v>
      </c>
      <c r="J292" s="4">
        <f t="shared" si="30"/>
        <v>1.2258337603047207</v>
      </c>
      <c r="K292" s="4">
        <f>carbondioxide!S392</f>
        <v>957.99236425679032</v>
      </c>
      <c r="L292" s="4">
        <f t="shared" si="31"/>
        <v>6.6771675972594977</v>
      </c>
      <c r="M292" s="4">
        <f t="shared" si="34"/>
        <v>3.755286907899928</v>
      </c>
      <c r="N292" s="4">
        <f t="shared" si="32"/>
        <v>1.2258343744555904</v>
      </c>
    </row>
    <row r="293" spans="1:14" x14ac:dyDescent="0.3">
      <c r="A293" s="4">
        <f t="shared" si="28"/>
        <v>2137</v>
      </c>
      <c r="G293" s="4">
        <f>carbondioxide!L393</f>
        <v>962.97195964175455</v>
      </c>
      <c r="H293" s="4">
        <f t="shared" si="29"/>
        <v>6.704904598567766</v>
      </c>
      <c r="I293" s="4">
        <f t="shared" si="33"/>
        <v>3.7793424995694025</v>
      </c>
      <c r="J293" s="4">
        <f t="shared" si="30"/>
        <v>1.2402010490495552</v>
      </c>
      <c r="K293" s="4">
        <f>carbondioxide!S393</f>
        <v>962.9721173343645</v>
      </c>
      <c r="L293" s="4">
        <f t="shared" si="31"/>
        <v>6.7049054746632581</v>
      </c>
      <c r="M293" s="4">
        <f t="shared" si="34"/>
        <v>3.7793433962253031</v>
      </c>
      <c r="N293" s="4">
        <f t="shared" si="32"/>
        <v>1.2402016648455543</v>
      </c>
    </row>
    <row r="294" spans="1:14" x14ac:dyDescent="0.3">
      <c r="A294" s="4">
        <f t="shared" si="28"/>
        <v>2138</v>
      </c>
      <c r="G294" s="4">
        <f>carbondioxide!L394</f>
        <v>967.93577922392524</v>
      </c>
      <c r="H294" s="4">
        <f t="shared" si="29"/>
        <v>6.7324113434323944</v>
      </c>
      <c r="I294" s="4">
        <f t="shared" si="33"/>
        <v>3.8032813095456266</v>
      </c>
      <c r="J294" s="4">
        <f t="shared" si="30"/>
        <v>1.2546233724885079</v>
      </c>
      <c r="K294" s="4">
        <f>carbondioxide!S394</f>
        <v>967.93593633293381</v>
      </c>
      <c r="L294" s="4">
        <f t="shared" si="31"/>
        <v>6.7324122118093515</v>
      </c>
      <c r="M294" s="4">
        <f t="shared" si="34"/>
        <v>3.8032821991585548</v>
      </c>
      <c r="N294" s="4">
        <f t="shared" si="32"/>
        <v>1.2546239898797913</v>
      </c>
    </row>
    <row r="295" spans="1:14" x14ac:dyDescent="0.3">
      <c r="A295" s="4">
        <f t="shared" si="28"/>
        <v>2139</v>
      </c>
      <c r="G295" s="4">
        <f>carbondioxide!L395</f>
        <v>972.88346866185123</v>
      </c>
      <c r="H295" s="4">
        <f t="shared" si="29"/>
        <v>6.7596886860943046</v>
      </c>
      <c r="I295" s="4">
        <f t="shared" si="33"/>
        <v>3.827101970525272</v>
      </c>
      <c r="J295" s="4">
        <f t="shared" si="30"/>
        <v>1.2690997495709924</v>
      </c>
      <c r="K295" s="4">
        <f>carbondioxide!S395</f>
        <v>972.88362519335419</v>
      </c>
      <c r="L295" s="4">
        <f t="shared" si="31"/>
        <v>6.7596895468792813</v>
      </c>
      <c r="M295" s="4">
        <f t="shared" si="34"/>
        <v>3.8271028531820472</v>
      </c>
      <c r="N295" s="4">
        <f t="shared" si="32"/>
        <v>1.2691003685084947</v>
      </c>
    </row>
    <row r="296" spans="1:14" x14ac:dyDescent="0.3">
      <c r="A296" s="4">
        <f t="shared" si="28"/>
        <v>2140</v>
      </c>
      <c r="G296" s="4">
        <f>carbondioxide!L396</f>
        <v>977.81484048051129</v>
      </c>
      <c r="H296" s="4">
        <f t="shared" si="29"/>
        <v>6.7867383793337854</v>
      </c>
      <c r="I296" s="4">
        <f t="shared" si="33"/>
        <v>3.8508040633382086</v>
      </c>
      <c r="J296" s="4">
        <f t="shared" si="30"/>
        <v>1.2836292021860127</v>
      </c>
      <c r="K296" s="4">
        <f>carbondioxide!S396</f>
        <v>977.81499644051428</v>
      </c>
      <c r="L296" s="4">
        <f t="shared" si="31"/>
        <v>6.7867392326507066</v>
      </c>
      <c r="M296" s="4">
        <f t="shared" si="34"/>
        <v>3.8508049391249921</v>
      </c>
      <c r="N296" s="4">
        <f t="shared" si="32"/>
        <v>1.2836298226214404</v>
      </c>
    </row>
    <row r="297" spans="1:14" x14ac:dyDescent="0.3">
      <c r="A297" s="4">
        <f t="shared" si="28"/>
        <v>2141</v>
      </c>
      <c r="G297" s="4">
        <f>carbondioxide!L397</f>
        <v>982.72971564230511</v>
      </c>
      <c r="H297" s="4">
        <f t="shared" si="29"/>
        <v>6.8135621891947311</v>
      </c>
      <c r="I297" s="4">
        <f t="shared" si="33"/>
        <v>3.8743872119950051</v>
      </c>
      <c r="J297" s="4">
        <f t="shared" si="30"/>
        <v>1.2982107553973572</v>
      </c>
      <c r="K297" s="4">
        <f>carbondioxide!S397</f>
        <v>982.72987103672642</v>
      </c>
      <c r="L297" s="4">
        <f t="shared" si="31"/>
        <v>6.8135630351649654</v>
      </c>
      <c r="M297" s="4">
        <f t="shared" si="34"/>
        <v>3.8743880809972735</v>
      </c>
      <c r="N297" s="4">
        <f t="shared" si="32"/>
        <v>1.2982113772831807</v>
      </c>
    </row>
    <row r="298" spans="1:14" x14ac:dyDescent="0.3">
      <c r="A298" s="4">
        <f t="shared" ref="A298:A361" si="35">1+A297</f>
        <v>2142</v>
      </c>
      <c r="G298" s="4">
        <f>carbondioxide!L398</f>
        <v>987.62792339944133</v>
      </c>
      <c r="H298" s="4">
        <f t="shared" si="29"/>
        <v>6.8401618936993902</v>
      </c>
      <c r="I298" s="4">
        <f t="shared" si="33"/>
        <v>3.8978510825343333</v>
      </c>
      <c r="J298" s="4">
        <f t="shared" si="30"/>
        <v>1.3128434376708318</v>
      </c>
      <c r="K298" s="4">
        <f>carbondioxide!S398</f>
        <v>987.62807823411254</v>
      </c>
      <c r="L298" s="4">
        <f t="shared" si="31"/>
        <v>6.8401627324418026</v>
      </c>
      <c r="M298" s="4">
        <f t="shared" si="34"/>
        <v>3.8978519448368547</v>
      </c>
      <c r="N298" s="4">
        <f t="shared" si="32"/>
        <v>1.3128440609602767</v>
      </c>
    </row>
    <row r="299" spans="1:14" x14ac:dyDescent="0.3">
      <c r="A299" s="4">
        <f t="shared" si="35"/>
        <v>2143</v>
      </c>
      <c r="G299" s="4">
        <f>carbondioxide!L399</f>
        <v>992.50930114548385</v>
      </c>
      <c r="H299" s="4">
        <f t="shared" si="29"/>
        <v>6.8665392816091302</v>
      </c>
      <c r="I299" s="4">
        <f t="shared" si="33"/>
        <v>3.9211953818843939</v>
      </c>
      <c r="J299" s="4">
        <f t="shared" si="30"/>
        <v>1.3275262810936566</v>
      </c>
      <c r="K299" s="4">
        <f>carbondioxide!S399</f>
        <v>992.50945542615239</v>
      </c>
      <c r="L299" s="4">
        <f t="shared" si="31"/>
        <v>6.8665401132401405</v>
      </c>
      <c r="M299" s="4">
        <f t="shared" si="34"/>
        <v>3.9211962375712068</v>
      </c>
      <c r="N299" s="4">
        <f t="shared" si="32"/>
        <v>1.3275269057406958</v>
      </c>
    </row>
    <row r="300" spans="1:14" x14ac:dyDescent="0.3">
      <c r="A300" s="4">
        <f t="shared" si="35"/>
        <v>2144</v>
      </c>
      <c r="G300" s="4">
        <f>carbondioxide!L400</f>
        <v>997.37369426621285</v>
      </c>
      <c r="H300" s="4">
        <f t="shared" si="29"/>
        <v>6.8926961512300169</v>
      </c>
      <c r="I300" s="4">
        <f t="shared" si="33"/>
        <v>3.9444198567387794</v>
      </c>
      <c r="J300" s="4">
        <f t="shared" si="30"/>
        <v>1.3422583215861479</v>
      </c>
      <c r="K300" s="4">
        <f>carbondioxide!S400</f>
        <v>997.37384799854385</v>
      </c>
      <c r="L300" s="4">
        <f t="shared" si="31"/>
        <v>6.8926969758636645</v>
      </c>
      <c r="M300" s="4">
        <f t="shared" si="34"/>
        <v>3.9444207058931733</v>
      </c>
      <c r="N300" s="4">
        <f t="shared" si="32"/>
        <v>1.3422589475454931</v>
      </c>
    </row>
    <row r="301" spans="1:14" x14ac:dyDescent="0.3">
      <c r="A301" s="4">
        <f t="shared" si="35"/>
        <v>2145</v>
      </c>
      <c r="G301" s="4">
        <f>carbondioxide!L401</f>
        <v>1002.2209559899521</v>
      </c>
      <c r="H301" s="4">
        <f t="shared" si="29"/>
        <v>6.9186343092620497</v>
      </c>
      <c r="I301" s="4">
        <f t="shared" si="33"/>
        <v>3.967524292447139</v>
      </c>
      <c r="J301" s="4">
        <f t="shared" si="30"/>
        <v>1.3570385991058149</v>
      </c>
      <c r="K301" s="4">
        <f>carbondioxide!S401</f>
        <v>1002.2211091795298</v>
      </c>
      <c r="L301" s="4">
        <f t="shared" si="31"/>
        <v>6.9186351270100461</v>
      </c>
      <c r="M301" s="4">
        <f t="shared" si="34"/>
        <v>3.9675251351516354</v>
      </c>
      <c r="N301" s="4">
        <f t="shared" si="32"/>
        <v>1.3570392263329079</v>
      </c>
    </row>
    <row r="302" spans="1:14" x14ac:dyDescent="0.3">
      <c r="A302" s="4">
        <f t="shared" si="35"/>
        <v>2146</v>
      </c>
      <c r="G302" s="4">
        <f>carbondioxide!L402</f>
        <v>1007.0509472375048</v>
      </c>
      <c r="H302" s="4">
        <f t="shared" si="29"/>
        <v>6.9443555696908748</v>
      </c>
      <c r="I302" s="4">
        <f t="shared" si="33"/>
        <v>3.9905085119209813</v>
      </c>
      <c r="J302" s="4">
        <f t="shared" si="30"/>
        <v>1.3718661578439937</v>
      </c>
      <c r="K302" s="4">
        <f>carbondioxide!S402</f>
        <v>1007.0510998898342</v>
      </c>
      <c r="L302" s="4">
        <f t="shared" si="31"/>
        <v>6.9443563806626551</v>
      </c>
      <c r="M302" s="4">
        <f t="shared" si="34"/>
        <v>3.9905093482573175</v>
      </c>
      <c r="N302" s="4">
        <f t="shared" si="32"/>
        <v>1.3718667862949983</v>
      </c>
    </row>
    <row r="303" spans="1:14" x14ac:dyDescent="0.3">
      <c r="A303" s="4">
        <f t="shared" si="35"/>
        <v>2147</v>
      </c>
      <c r="G303" s="4">
        <f>carbondioxide!L403</f>
        <v>1011.8635364718405</v>
      </c>
      <c r="H303" s="4">
        <f t="shared" si="29"/>
        <v>6.9698617527208215</v>
      </c>
      <c r="I303" s="4">
        <f t="shared" si="33"/>
        <v>4.0133723745549208</v>
      </c>
      <c r="J303" s="4">
        <f t="shared" si="30"/>
        <v>1.3867400464151509</v>
      </c>
      <c r="K303" s="4">
        <f>carbondioxide!S403</f>
        <v>1011.863688592349</v>
      </c>
      <c r="L303" s="4">
        <f t="shared" si="31"/>
        <v>6.9698625570236059</v>
      </c>
      <c r="M303" s="4">
        <f t="shared" si="34"/>
        <v>4.0133732046040365</v>
      </c>
      <c r="N303" s="4">
        <f t="shared" si="32"/>
        <v>1.3867406760469443</v>
      </c>
    </row>
    <row r="304" spans="1:14" x14ac:dyDescent="0.3">
      <c r="A304" s="4">
        <f t="shared" si="35"/>
        <v>2148</v>
      </c>
      <c r="G304" s="4">
        <f>carbondioxide!L404</f>
        <v>1016.6585995476693</v>
      </c>
      <c r="H304" s="4">
        <f t="shared" si="29"/>
        <v>6.9951546837482024</v>
      </c>
      <c r="I304" s="4">
        <f t="shared" si="33"/>
        <v>4.0361157751636334</v>
      </c>
      <c r="J304" s="4">
        <f t="shared" si="30"/>
        <v>1.4016593180389849</v>
      </c>
      <c r="K304" s="4">
        <f>carbondioxide!S404</f>
        <v>1016.6587511417085</v>
      </c>
      <c r="L304" s="4">
        <f t="shared" si="31"/>
        <v>6.99515548148704</v>
      </c>
      <c r="M304" s="4">
        <f t="shared" si="34"/>
        <v>4.0361165990056547</v>
      </c>
      <c r="N304" s="4">
        <f t="shared" si="32"/>
        <v>1.4016599488091486</v>
      </c>
    </row>
    <row r="305" spans="1:14" x14ac:dyDescent="0.3">
      <c r="A305" s="4">
        <f t="shared" si="35"/>
        <v>2149</v>
      </c>
      <c r="G305" s="4">
        <f>carbondioxide!L405</f>
        <v>1021.4360195610323</v>
      </c>
      <c r="H305" s="4">
        <f t="shared" si="29"/>
        <v>7.020236192373714</v>
      </c>
      <c r="I305" s="4">
        <f t="shared" si="33"/>
        <v>4.0587386429347614</v>
      </c>
      <c r="J305" s="4">
        <f t="shared" si="30"/>
        <v>1.4166230307154528</v>
      </c>
      <c r="K305" s="4">
        <f>carbondioxide!S405</f>
        <v>1021.4361706338791</v>
      </c>
      <c r="L305" s="4">
        <f t="shared" si="31"/>
        <v>7.0202369836515377</v>
      </c>
      <c r="M305" s="4">
        <f t="shared" si="34"/>
        <v>4.0587394606489919</v>
      </c>
      <c r="N305" s="4">
        <f t="shared" si="32"/>
        <v>1.4166236625822648</v>
      </c>
    </row>
    <row r="306" spans="1:14" x14ac:dyDescent="0.3">
      <c r="A306" s="4">
        <f t="shared" si="35"/>
        <v>2150</v>
      </c>
      <c r="G306" s="4">
        <f>carbondioxide!L406</f>
        <v>1026.1956866990326</v>
      </c>
      <c r="H306" s="4">
        <f t="shared" si="29"/>
        <v>7.0451081114529037</v>
      </c>
      <c r="I306" s="4">
        <f t="shared" si="33"/>
        <v>4.0812409403979828</v>
      </c>
      <c r="J306" s="4">
        <f t="shared" si="30"/>
        <v>1.4316302473928584</v>
      </c>
      <c r="K306" s="4">
        <f>carbondioxide!S406</f>
        <v>1026.1958372558911</v>
      </c>
      <c r="L306" s="4">
        <f t="shared" si="31"/>
        <v>7.0451088963705804</v>
      </c>
      <c r="M306" s="4">
        <f t="shared" si="34"/>
        <v>4.0812417520628905</v>
      </c>
      <c r="N306" s="4">
        <f t="shared" si="32"/>
        <v>1.4316308803152837</v>
      </c>
    </row>
    <row r="307" spans="1:14" x14ac:dyDescent="0.3">
      <c r="A307" s="4">
        <f t="shared" si="35"/>
        <v>2151</v>
      </c>
      <c r="G307" s="4">
        <f>carbondioxide!L407</f>
        <v>1030.937498089831</v>
      </c>
      <c r="H307" s="4">
        <f t="shared" si="29"/>
        <v>7.0697722761836328</v>
      </c>
      <c r="I307" s="4">
        <f t="shared" si="33"/>
        <v>4.103622662410416</v>
      </c>
      <c r="J307" s="4">
        <f t="shared" si="30"/>
        <v>1.4466800361291274</v>
      </c>
      <c r="K307" s="4">
        <f>carbondioxide!S407</f>
        <v>1030.9376481358336</v>
      </c>
      <c r="L307" s="4">
        <f t="shared" si="31"/>
        <v>7.0697730548400077</v>
      </c>
      <c r="M307" s="4">
        <f t="shared" si="34"/>
        <v>4.1036234681036259</v>
      </c>
      <c r="N307" s="4">
        <f t="shared" si="32"/>
        <v>1.4466806700668102</v>
      </c>
    </row>
    <row r="308" spans="1:14" x14ac:dyDescent="0.3">
      <c r="A308" s="4">
        <f t="shared" si="35"/>
        <v>2152</v>
      </c>
      <c r="G308" s="4">
        <f>carbondioxide!L408</f>
        <v>1035.6613576530187</v>
      </c>
      <c r="H308" s="4">
        <f t="shared" si="29"/>
        <v>7.0942305232295118</v>
      </c>
      <c r="I308" s="4">
        <f t="shared" si="33"/>
        <v>4.1258838351585272</v>
      </c>
      <c r="J308" s="4">
        <f t="shared" si="30"/>
        <v>1.4617714702464051</v>
      </c>
      <c r="K308" s="4">
        <f>carbondioxide!S408</f>
        <v>1035.661507193227</v>
      </c>
      <c r="L308" s="4">
        <f t="shared" si="31"/>
        <v>7.0942312957214559</v>
      </c>
      <c r="M308" s="4">
        <f t="shared" si="34"/>
        <v>4.1258846349568126</v>
      </c>
      <c r="N308" s="4">
        <f t="shared" si="32"/>
        <v>1.4617721051596593</v>
      </c>
    </row>
    <row r="309" spans="1:14" x14ac:dyDescent="0.3">
      <c r="A309" s="4">
        <f t="shared" si="35"/>
        <v>2153</v>
      </c>
      <c r="G309" s="4">
        <f>carbondioxide!L409</f>
        <v>1040.3671759504775</v>
      </c>
      <c r="H309" s="4">
        <f t="shared" si="29"/>
        <v>7.1184846898782741</v>
      </c>
      <c r="I309" s="4">
        <f t="shared" si="33"/>
        <v>4.1480245151766644</v>
      </c>
      <c r="J309" s="4">
        <f t="shared" si="30"/>
        <v>1.4769036284791059</v>
      </c>
      <c r="K309" s="4">
        <f>carbondioxide!S409</f>
        <v>1040.3673249898843</v>
      </c>
      <c r="L309" s="4">
        <f t="shared" si="31"/>
        <v>7.118485456300732</v>
      </c>
      <c r="M309" s="4">
        <f t="shared" si="34"/>
        <v>4.1480253091559396</v>
      </c>
      <c r="N309" s="4">
        <f t="shared" si="32"/>
        <v>1.4769042643289072</v>
      </c>
    </row>
    <row r="310" spans="1:14" x14ac:dyDescent="0.3">
      <c r="A310" s="4">
        <f t="shared" si="35"/>
        <v>2154</v>
      </c>
      <c r="G310" s="4">
        <f>carbondioxide!L410</f>
        <v>1045.0548700378358</v>
      </c>
      <c r="H310" s="4">
        <f t="shared" si="29"/>
        <v>7.1425366132341166</v>
      </c>
      <c r="I310" s="4">
        <f t="shared" si="33"/>
        <v>4.1700447883823255</v>
      </c>
      <c r="J310" s="4">
        <f t="shared" si="30"/>
        <v>1.492075595115548</v>
      </c>
      <c r="K310" s="4">
        <f>carbondioxide!S410</f>
        <v>1045.0550185813663</v>
      </c>
      <c r="L310" s="4">
        <f t="shared" si="31"/>
        <v>7.1425373736801516</v>
      </c>
      <c r="M310" s="4">
        <f t="shared" si="34"/>
        <v>4.1700455766176399</v>
      </c>
      <c r="N310" s="4">
        <f t="shared" si="32"/>
        <v>1.4920762318635248</v>
      </c>
    </row>
    <row r="311" spans="1:14" x14ac:dyDescent="0.3">
      <c r="A311" s="4">
        <f t="shared" si="35"/>
        <v>2155</v>
      </c>
      <c r="G311" s="4">
        <f>carbondioxide!L411</f>
        <v>1049.7243633166204</v>
      </c>
      <c r="H311" s="4">
        <f t="shared" si="29"/>
        <v>7.1663881294430229</v>
      </c>
      <c r="I311" s="4">
        <f t="shared" si="33"/>
        <v>4.1919447691282432</v>
      </c>
      <c r="J311" s="4">
        <f t="shared" si="30"/>
        <v>1.5072864601333034</v>
      </c>
      <c r="K311" s="4">
        <f>carbondioxide!S411</f>
        <v>1049.7245113691336</v>
      </c>
      <c r="L311" s="4">
        <f t="shared" si="31"/>
        <v>7.1663888840038572</v>
      </c>
      <c r="M311" s="4">
        <f t="shared" si="34"/>
        <v>4.1919455516937791</v>
      </c>
      <c r="N311" s="4">
        <f t="shared" si="32"/>
        <v>1.5072870977417281</v>
      </c>
    </row>
    <row r="312" spans="1:14" x14ac:dyDescent="0.3">
      <c r="A312" s="4">
        <f t="shared" si="35"/>
        <v>2156</v>
      </c>
      <c r="G312" s="4">
        <f>carbondioxide!L412</f>
        <v>1054.3755853871987</v>
      </c>
      <c r="H312" s="4">
        <f t="shared" si="29"/>
        <v>7.1900410729501241</v>
      </c>
      <c r="I312" s="4">
        <f t="shared" si="33"/>
        <v>4.2137245992713561</v>
      </c>
      <c r="J312" s="4">
        <f t="shared" si="30"/>
        <v>1.5225353193283946</v>
      </c>
      <c r="K312" s="4">
        <f>carbondioxide!S412</f>
        <v>1054.3757329534876</v>
      </c>
      <c r="L312" s="4">
        <f t="shared" si="31"/>
        <v>7.1900418217151758</v>
      </c>
      <c r="M312" s="4">
        <f t="shared" si="34"/>
        <v>4.2137253762404212</v>
      </c>
      <c r="N312" s="4">
        <f t="shared" si="32"/>
        <v>1.5225359577601758</v>
      </c>
    </row>
    <row r="313" spans="1:14" x14ac:dyDescent="0.3">
      <c r="A313" s="4">
        <f t="shared" si="35"/>
        <v>2157</v>
      </c>
      <c r="G313" s="4">
        <f>carbondioxide!L413</f>
        <v>1059.0084719026058</v>
      </c>
      <c r="H313" s="4">
        <f t="shared" si="29"/>
        <v>7.2134972757881437</v>
      </c>
      <c r="I313" s="4">
        <f t="shared" si="33"/>
        <v>4.2353844472586966</v>
      </c>
      <c r="J313" s="4">
        <f t="shared" si="30"/>
        <v>1.5378212744384707</v>
      </c>
      <c r="K313" s="4">
        <f>carbondioxide!S413</f>
        <v>1059.0086189873996</v>
      </c>
      <c r="L313" s="4">
        <f t="shared" si="31"/>
        <v>7.2134980188450806</v>
      </c>
      <c r="M313" s="4">
        <f t="shared" si="34"/>
        <v>4.2353852187037235</v>
      </c>
      <c r="N313" s="4">
        <f t="shared" si="32"/>
        <v>1.5378219136571436</v>
      </c>
    </row>
    <row r="314" spans="1:14" x14ac:dyDescent="0.3">
      <c r="A314" s="4">
        <f t="shared" si="35"/>
        <v>2158</v>
      </c>
      <c r="G314" s="4">
        <f>carbondioxide!L414</f>
        <v>1063.622964423341</v>
      </c>
      <c r="H314" s="4">
        <f t="shared" si="29"/>
        <v>7.2367585668960519</v>
      </c>
      <c r="I314" s="4">
        <f t="shared" si="33"/>
        <v>4.2569245072302282</v>
      </c>
      <c r="J314" s="4">
        <f t="shared" si="30"/>
        <v>1.5531434332600895</v>
      </c>
      <c r="K314" s="4">
        <f>carbondioxide!S414</f>
        <v>1063.6231110313056</v>
      </c>
      <c r="L314" s="4">
        <f t="shared" si="31"/>
        <v>7.236759304330822</v>
      </c>
      <c r="M314" s="4">
        <f t="shared" si="34"/>
        <v>4.2569252732227714</v>
      </c>
      <c r="N314" s="4">
        <f t="shared" si="32"/>
        <v>1.5531440732298081</v>
      </c>
    </row>
    <row r="315" spans="1:14" x14ac:dyDescent="0.3">
      <c r="A315" s="4">
        <f t="shared" si="35"/>
        <v>2159</v>
      </c>
      <c r="G315" s="4">
        <f>carbondioxide!L415</f>
        <v>1068.2190102732206</v>
      </c>
      <c r="H315" s="4">
        <f t="shared" si="29"/>
        <v>7.2598267714670097</v>
      </c>
      <c r="I315" s="4">
        <f t="shared" si="33"/>
        <v>4.2783449981386301</v>
      </c>
      <c r="J315" s="4">
        <f t="shared" si="30"/>
        <v>1.5685009097602398</v>
      </c>
      <c r="K315" s="4">
        <f>carbondioxide!S415</f>
        <v>1068.2191564089603</v>
      </c>
      <c r="L315" s="4">
        <f t="shared" si="31"/>
        <v>7.2598275033638826</v>
      </c>
      <c r="M315" s="4">
        <f t="shared" si="34"/>
        <v>4.2783457587493654</v>
      </c>
      <c r="N315" s="4">
        <f t="shared" si="32"/>
        <v>1.568501550445768</v>
      </c>
    </row>
    <row r="316" spans="1:14" x14ac:dyDescent="0.3">
      <c r="A316" s="4">
        <f t="shared" si="35"/>
        <v>2160</v>
      </c>
      <c r="G316" s="4">
        <f>carbondioxide!L416</f>
        <v>1072.7965623963585</v>
      </c>
      <c r="H316" s="4">
        <f t="shared" si="29"/>
        <v>7.2827037103247267</v>
      </c>
      <c r="I316" s="4">
        <f t="shared" si="33"/>
        <v>4.2996461628860212</v>
      </c>
      <c r="J316" s="4">
        <f t="shared" si="30"/>
        <v>1.583892824182229</v>
      </c>
      <c r="K316" s="4">
        <f>carbondioxide!S416</f>
        <v>1072.7967080644166</v>
      </c>
      <c r="L316" s="4">
        <f t="shared" si="31"/>
        <v>7.2827044367663332</v>
      </c>
      <c r="M316" s="4">
        <f t="shared" si="34"/>
        <v>4.2996469181847452</v>
      </c>
      <c r="N316" s="4">
        <f t="shared" si="32"/>
        <v>1.5838934655489325</v>
      </c>
    </row>
    <row r="317" spans="1:14" x14ac:dyDescent="0.3">
      <c r="A317" s="4">
        <f t="shared" si="35"/>
        <v>2161</v>
      </c>
      <c r="G317" s="4">
        <f>carbondioxide!L417</f>
        <v>1077.355579215357</v>
      </c>
      <c r="H317" s="4">
        <f t="shared" si="29"/>
        <v>7.3053911993274072</v>
      </c>
      <c r="I317" s="4">
        <f t="shared" si="33"/>
        <v>4.32082826747759</v>
      </c>
      <c r="J317" s="4">
        <f t="shared" si="30"/>
        <v>1.5993183031460665</v>
      </c>
      <c r="K317" s="4">
        <f>carbondioxide!S417</f>
        <v>1077.3557244202179</v>
      </c>
      <c r="L317" s="4">
        <f t="shared" si="31"/>
        <v>7.3053919203947766</v>
      </c>
      <c r="M317" s="4">
        <f t="shared" si="34"/>
        <v>4.3208290175332182</v>
      </c>
      <c r="N317" s="4">
        <f t="shared" si="32"/>
        <v>1.5993189451599039</v>
      </c>
    </row>
    <row r="318" spans="1:14" x14ac:dyDescent="0.3">
      <c r="A318" s="4">
        <f t="shared" si="35"/>
        <v>2162</v>
      </c>
      <c r="G318" s="4">
        <f>carbondioxide!L418</f>
        <v>1081.8960244907717</v>
      </c>
      <c r="H318" s="4">
        <f t="shared" si="29"/>
        <v>7.3278910487984268</v>
      </c>
      <c r="I318" s="4">
        <f t="shared" si="33"/>
        <v>4.3418916001920893</v>
      </c>
      <c r="J318" s="4">
        <f t="shared" si="30"/>
        <v>1.6147764797434696</v>
      </c>
      <c r="K318" s="4">
        <f>carbondioxide!S418</f>
        <v>1081.8961692368594</v>
      </c>
      <c r="L318" s="4">
        <f t="shared" si="31"/>
        <v>7.3278917645710164</v>
      </c>
      <c r="M318" s="4">
        <f t="shared" si="34"/>
        <v>4.3418923450726599</v>
      </c>
      <c r="N318" s="4">
        <f t="shared" si="32"/>
        <v>1.6147771223709844</v>
      </c>
    </row>
    <row r="319" spans="1:14" x14ac:dyDescent="0.3">
      <c r="A319" s="4">
        <f t="shared" si="35"/>
        <v>2163</v>
      </c>
      <c r="G319" s="4">
        <f>carbondioxide!L419</f>
        <v>1086.4178671819159</v>
      </c>
      <c r="H319" s="4">
        <f t="shared" si="29"/>
        <v>7.3502050629829272</v>
      </c>
      <c r="I319" s="4">
        <f t="shared" si="33"/>
        <v>4.3628364707691336</v>
      </c>
      <c r="J319" s="4">
        <f t="shared" si="30"/>
        <v>1.6302664936276177</v>
      </c>
      <c r="K319" s="4">
        <f>carbondioxide!S419</f>
        <v>1086.4180114735977</v>
      </c>
      <c r="L319" s="4">
        <f t="shared" si="31"/>
        <v>7.3502057735386641</v>
      </c>
      <c r="M319" s="4">
        <f t="shared" si="34"/>
        <v>4.3628372105418078</v>
      </c>
      <c r="N319" s="4">
        <f t="shared" si="32"/>
        <v>1.6302671368359298</v>
      </c>
    </row>
    <row r="320" spans="1:14" x14ac:dyDescent="0.3">
      <c r="A320" s="4">
        <f t="shared" si="35"/>
        <v>2164</v>
      </c>
      <c r="G320" s="4">
        <f>carbondioxide!L420</f>
        <v>1090.9210813090731</v>
      </c>
      <c r="H320" s="4">
        <f t="shared" si="29"/>
        <v>7.3723350395295535</v>
      </c>
      <c r="I320" s="4">
        <f t="shared" si="33"/>
        <v>4.3836632096132302</v>
      </c>
      <c r="J320" s="4">
        <f t="shared" si="30"/>
        <v>1.6457874910977814</v>
      </c>
      <c r="K320" s="4">
        <f>carbondioxide!S420</f>
        <v>1090.9212251506588</v>
      </c>
      <c r="L320" s="4">
        <f t="shared" si="31"/>
        <v>7.3723357449448628</v>
      </c>
      <c r="M320" s="4">
        <f t="shared" si="34"/>
        <v>4.3836639443442929</v>
      </c>
      <c r="N320" s="4">
        <f t="shared" si="32"/>
        <v>1.6457881348545793</v>
      </c>
    </row>
    <row r="321" spans="1:14" x14ac:dyDescent="0.3">
      <c r="A321" s="4">
        <f t="shared" si="35"/>
        <v>2165</v>
      </c>
      <c r="G321" s="4">
        <f>carbondioxide!L421</f>
        <v>1095.405645817166</v>
      </c>
      <c r="H321" s="4">
        <f t="shared" si="29"/>
        <v>7.3942827689965265</v>
      </c>
      <c r="I321" s="4">
        <f t="shared" si="33"/>
        <v>4.4043721670144542</v>
      </c>
      <c r="J321" s="4">
        <f t="shared" si="30"/>
        <v>1.6613386251789493</v>
      </c>
      <c r="K321" s="4">
        <f>carbondioxide!S421</f>
        <v>1095.4057892129103</v>
      </c>
      <c r="L321" s="4">
        <f t="shared" si="31"/>
        <v>7.3942834693463793</v>
      </c>
      <c r="M321" s="4">
        <f t="shared" si="34"/>
        <v>4.4043728967693205</v>
      </c>
      <c r="N321" s="4">
        <f t="shared" si="32"/>
        <v>1.6613392694524809</v>
      </c>
    </row>
    <row r="322" spans="1:14" x14ac:dyDescent="0.3">
      <c r="A322" s="4">
        <f t="shared" si="35"/>
        <v>2166</v>
      </c>
      <c r="G322" s="4">
        <f>carbondioxide!L422</f>
        <v>1099.8715444409449</v>
      </c>
      <c r="H322" s="4">
        <f t="shared" si="29"/>
        <v>7.4160500343813336</v>
      </c>
      <c r="I322" s="4">
        <f t="shared" si="33"/>
        <v>4.4249637123856767</v>
      </c>
      <c r="J322" s="4">
        <f t="shared" si="30"/>
        <v>1.676919055696575</v>
      </c>
      <c r="K322" s="4">
        <f>carbondioxide!S422</f>
        <v>1099.8716873950468</v>
      </c>
      <c r="L322" s="4">
        <f t="shared" si="31"/>
        <v>7.4160507297392595</v>
      </c>
      <c r="M322" s="4">
        <f t="shared" si="34"/>
        <v>4.4249644372288914</v>
      </c>
      <c r="N322" s="4">
        <f t="shared" si="32"/>
        <v>1.6769197004556406</v>
      </c>
    </row>
    <row r="323" spans="1:14" x14ac:dyDescent="0.3">
      <c r="A323" s="4">
        <f t="shared" si="35"/>
        <v>2167</v>
      </c>
      <c r="G323" s="4">
        <f>carbondioxide!L423</f>
        <v>1104.3187655717379</v>
      </c>
      <c r="H323" s="4">
        <f t="shared" si="29"/>
        <v>7.4376386106732451</v>
      </c>
      <c r="I323" s="4">
        <f t="shared" si="33"/>
        <v>4.4454382335162324</v>
      </c>
      <c r="J323" s="4">
        <f t="shared" si="30"/>
        <v>1.692527949346569</v>
      </c>
      <c r="K323" s="4">
        <f>carbondioxide!S423</f>
        <v>1104.3189080883431</v>
      </c>
      <c r="L323" s="4">
        <f t="shared" si="31"/>
        <v>7.4376393011113811</v>
      </c>
      <c r="M323" s="4">
        <f t="shared" si="34"/>
        <v>4.4454389535114753</v>
      </c>
      <c r="N323" s="4">
        <f t="shared" si="32"/>
        <v>1.6925285945605126</v>
      </c>
    </row>
    <row r="324" spans="1:14" x14ac:dyDescent="0.3">
      <c r="A324" s="4">
        <f t="shared" si="35"/>
        <v>2168</v>
      </c>
      <c r="G324" s="4">
        <f>carbondioxide!L424</f>
        <v>1108.7473021258174</v>
      </c>
      <c r="H324" s="4">
        <f t="shared" si="29"/>
        <v>7.4590502644279937</v>
      </c>
      <c r="I324" s="4">
        <f t="shared" si="33"/>
        <v>4.4657961358419049</v>
      </c>
      <c r="J324" s="4">
        <f t="shared" si="30"/>
        <v>1.7081644797606528</v>
      </c>
      <c r="K324" s="4">
        <f>carbondioxide!S424</f>
        <v>1108.7474442090172</v>
      </c>
      <c r="L324" s="4">
        <f t="shared" si="31"/>
        <v>7.4590509500170983</v>
      </c>
      <c r="M324" s="4">
        <f t="shared" si="34"/>
        <v>4.4657968510519952</v>
      </c>
      <c r="N324" s="4">
        <f t="shared" si="32"/>
        <v>1.7081651253993542</v>
      </c>
    </row>
    <row r="325" spans="1:14" x14ac:dyDescent="0.3">
      <c r="A325" s="4">
        <f t="shared" si="35"/>
        <v>2169</v>
      </c>
      <c r="G325" s="4">
        <f>carbondioxide!L425</f>
        <v>1113.157151414418</v>
      </c>
      <c r="H325" s="4">
        <f t="shared" si="29"/>
        <v>7.4802867533638411</v>
      </c>
      <c r="I325" s="4">
        <f t="shared" si="33"/>
        <v>4.4860378417311111</v>
      </c>
      <c r="J325" s="4">
        <f t="shared" si="30"/>
        <v>1.7238278275671943</v>
      </c>
      <c r="K325" s="4">
        <f>carbondioxide!S425</f>
        <v>1113.1572930682523</v>
      </c>
      <c r="L325" s="4">
        <f t="shared" si="31"/>
        <v>7.4802874341733432</v>
      </c>
      <c r="M325" s="4">
        <f t="shared" si="34"/>
        <v>4.4860385522180124</v>
      </c>
      <c r="N325" s="4">
        <f t="shared" si="32"/>
        <v>1.7238284736010612</v>
      </c>
    </row>
    <row r="326" spans="1:14" x14ac:dyDescent="0.3">
      <c r="A326" s="4">
        <f t="shared" si="35"/>
        <v>2170</v>
      </c>
      <c r="G326" s="4">
        <f>carbondioxide!L426</f>
        <v>1117.5483150154541</v>
      </c>
      <c r="H326" s="4">
        <f t="shared" si="29"/>
        <v>7.5013498259784415</v>
      </c>
      <c r="I326" s="4">
        <f t="shared" si="33"/>
        <v>4.5061637897871378</v>
      </c>
      <c r="J326" s="4">
        <f t="shared" si="30"/>
        <v>1.7395171804476455</v>
      </c>
      <c r="K326" s="4">
        <f>carbondioxide!S426</f>
        <v>1117.5484562439108</v>
      </c>
      <c r="L326" s="4">
        <f t="shared" si="31"/>
        <v>7.5013505020764537</v>
      </c>
      <c r="M326" s="4">
        <f t="shared" si="34"/>
        <v>4.5061644956119613</v>
      </c>
      <c r="N326" s="4">
        <f t="shared" si="32"/>
        <v>1.7395178268476055</v>
      </c>
    </row>
    <row r="327" spans="1:14" x14ac:dyDescent="0.3">
      <c r="A327" s="4">
        <f t="shared" si="35"/>
        <v>2171</v>
      </c>
      <c r="G327" s="4">
        <f>carbondioxide!L427</f>
        <v>1121.9207986469648</v>
      </c>
      <c r="H327" s="4">
        <f t="shared" ref="H327:H390" si="36">H$3*LN(G327/G$3)</f>
        <v>7.5222412211857117</v>
      </c>
      <c r="I327" s="4">
        <f t="shared" si="33"/>
        <v>4.526174434166288</v>
      </c>
      <c r="J327" s="4">
        <f t="shared" ref="J327:J390" si="37">J326+J$3*(I326-J326)</f>
        <v>1.7552317331886937</v>
      </c>
      <c r="K327" s="4">
        <f>carbondioxide!S427</f>
        <v>1121.9209394539814</v>
      </c>
      <c r="L327" s="4">
        <f t="shared" ref="L327:L390" si="38">L$3*LN(K327/K$3)</f>
        <v>7.5222418926390731</v>
      </c>
      <c r="M327" s="4">
        <f t="shared" si="34"/>
        <v>4.5261751353893009</v>
      </c>
      <c r="N327" s="4">
        <f t="shared" ref="N327:N390" si="39">N326+N$3*(M326-N326)</f>
        <v>1.7552323799261871</v>
      </c>
    </row>
    <row r="328" spans="1:14" x14ac:dyDescent="0.3">
      <c r="A328" s="4">
        <f t="shared" si="35"/>
        <v>2172</v>
      </c>
      <c r="G328" s="4">
        <f>carbondioxide!L428</f>
        <v>1126.2746120423299</v>
      </c>
      <c r="H328" s="4">
        <f t="shared" si="36"/>
        <v>7.5429626679721835</v>
      </c>
      <c r="I328" s="4">
        <f t="shared" ref="I328:I391" si="40">I327+I$3*(I$4*H328-I327)+I$5*(J327-I327)</f>
        <v>4.5460702439117817</v>
      </c>
      <c r="J328" s="4">
        <f t="shared" si="37"/>
        <v>1.7709706877302465</v>
      </c>
      <c r="K328" s="4">
        <f>carbondioxide!S428</f>
        <v>1126.2747524317936</v>
      </c>
      <c r="L328" s="4">
        <f t="shared" si="38"/>
        <v>7.5429633348464744</v>
      </c>
      <c r="M328" s="4">
        <f t="shared" ref="M328:M391" si="41">M327+M$3*(M$4*L328-M327)+M$5*(N327-M327)</f>
        <v>4.5460709405924087</v>
      </c>
      <c r="N328" s="4">
        <f t="shared" si="39"/>
        <v>1.7709713347772176</v>
      </c>
    </row>
    <row r="329" spans="1:14" x14ac:dyDescent="0.3">
      <c r="A329" s="4">
        <f t="shared" si="35"/>
        <v>2173</v>
      </c>
      <c r="G329" s="4">
        <f>carbondioxide!L429</f>
        <v>1130.6097688272746</v>
      </c>
      <c r="H329" s="4">
        <f t="shared" si="36"/>
        <v>7.5635158850720838</v>
      </c>
      <c r="I329" s="4">
        <f t="shared" si="40"/>
        <v>4.5658517023032488</v>
      </c>
      <c r="J329" s="4">
        <f t="shared" si="37"/>
        <v>1.7867332532093576</v>
      </c>
      <c r="K329" s="4">
        <f>carbondioxide!S429</f>
        <v>1130.6099088030237</v>
      </c>
      <c r="L329" s="4">
        <f t="shared" si="38"/>
        <v>7.5635165474316626</v>
      </c>
      <c r="M329" s="4">
        <f t="shared" si="41"/>
        <v>4.565852394500082</v>
      </c>
      <c r="N329" s="4">
        <f t="shared" si="39"/>
        <v>1.7867339005382479</v>
      </c>
    </row>
    <row r="330" spans="1:14" x14ac:dyDescent="0.3">
      <c r="A330" s="4">
        <f t="shared" si="35"/>
        <v>2174</v>
      </c>
      <c r="G330" s="4">
        <f>carbondioxide!L430</f>
        <v>1134.9262863987028</v>
      </c>
      <c r="H330" s="4">
        <f t="shared" si="36"/>
        <v>7.5839025806606122</v>
      </c>
      <c r="I330" s="4">
        <f t="shared" si="40"/>
        <v>4.5855193062216495</v>
      </c>
      <c r="J330" s="4">
        <f t="shared" si="37"/>
        <v>1.8025186460002109</v>
      </c>
      <c r="K330" s="4">
        <f>carbondioxide!S430</f>
        <v>1134.926425964527</v>
      </c>
      <c r="L330" s="4">
        <f t="shared" si="38"/>
        <v>7.5839032385686389</v>
      </c>
      <c r="M330" s="4">
        <f t="shared" si="41"/>
        <v>4.5855199939924534</v>
      </c>
      <c r="N330" s="4">
        <f t="shared" si="39"/>
        <v>1.8025192935839511</v>
      </c>
    </row>
    <row r="331" spans="1:14" x14ac:dyDescent="0.3">
      <c r="A331" s="4">
        <f t="shared" si="35"/>
        <v>2175</v>
      </c>
      <c r="G331" s="4">
        <f>carbondioxide!L431</f>
        <v>1139.2241858053737</v>
      </c>
      <c r="H331" s="4">
        <f t="shared" si="36"/>
        <v>7.6041244520647631</v>
      </c>
      <c r="I331" s="4">
        <f t="shared" si="40"/>
        <v>4.6050735655294472</v>
      </c>
      <c r="J331" s="4">
        <f t="shared" si="37"/>
        <v>1.8183260897502687</v>
      </c>
      <c r="K331" s="4">
        <f>carbondioxide!S431</f>
        <v>1139.2243249650155</v>
      </c>
      <c r="L331" s="4">
        <f t="shared" si="38"/>
        <v>7.6041251055832246</v>
      </c>
      <c r="M331" s="4">
        <f t="shared" si="41"/>
        <v>4.6050742489311638</v>
      </c>
      <c r="N331" s="4">
        <f t="shared" si="39"/>
        <v>1.8183267375622714</v>
      </c>
    </row>
    <row r="332" spans="1:14" x14ac:dyDescent="0.3">
      <c r="A332" s="4">
        <f t="shared" si="35"/>
        <v>2176</v>
      </c>
      <c r="G332" s="4">
        <f>carbondioxide!L432</f>
        <v>1143.5034916304503</v>
      </c>
      <c r="H332" s="4">
        <f t="shared" si="36"/>
        <v>7.6241831854911162</v>
      </c>
      <c r="I332" s="4">
        <f t="shared" si="40"/>
        <v>4.6245150024658477</v>
      </c>
      <c r="J332" s="4">
        <f t="shared" si="37"/>
        <v>1.8341548154126943</v>
      </c>
      <c r="K332" s="4">
        <f>carbondioxide!S432</f>
        <v>1143.5036303876045</v>
      </c>
      <c r="L332" s="4">
        <f t="shared" si="38"/>
        <v>7.6241838346808537</v>
      </c>
      <c r="M332" s="4">
        <f t="shared" si="41"/>
        <v>4.6245156815546062</v>
      </c>
      <c r="N332" s="4">
        <f t="shared" si="39"/>
        <v>1.8341554634268467</v>
      </c>
    </row>
    <row r="333" spans="1:14" x14ac:dyDescent="0.3">
      <c r="A333" s="4">
        <f t="shared" si="35"/>
        <v>2177</v>
      </c>
      <c r="G333" s="4">
        <f>carbondioxide!L433</f>
        <v>1147.7642318759317</v>
      </c>
      <c r="H333" s="4">
        <f t="shared" si="36"/>
        <v>7.6440804557700268</v>
      </c>
      <c r="I333" s="4">
        <f t="shared" si="40"/>
        <v>4.6438441510569284</v>
      </c>
      <c r="J333" s="4">
        <f t="shared" si="37"/>
        <v>1.8500040612751563</v>
      </c>
      <c r="K333" s="4">
        <f>carbondioxide!S433</f>
        <v>1147.7643702342475</v>
      </c>
      <c r="L333" s="4">
        <f t="shared" si="38"/>
        <v>7.6440811006907552</v>
      </c>
      <c r="M333" s="4">
        <f t="shared" si="41"/>
        <v>4.6438448258880509</v>
      </c>
      <c r="N333" s="4">
        <f t="shared" si="39"/>
        <v>1.8500047094658123</v>
      </c>
    </row>
    <row r="334" spans="1:14" x14ac:dyDescent="0.3">
      <c r="A334" s="4">
        <f t="shared" si="35"/>
        <v>2178</v>
      </c>
      <c r="G334" s="4">
        <f>carbondioxide!L434</f>
        <v>1152.0064378489947</v>
      </c>
      <c r="H334" s="4">
        <f t="shared" si="36"/>
        <v>7.6638179261156605</v>
      </c>
      <c r="I334" s="4">
        <f t="shared" si="40"/>
        <v>4.6630615565404661</v>
      </c>
      <c r="J334" s="4">
        <f t="shared" si="37"/>
        <v>1.8658730729851167</v>
      </c>
      <c r="K334" s="4">
        <f>carbondioxide!S434</f>
        <v>1152.0065758120754</v>
      </c>
      <c r="L334" s="4">
        <f t="shared" si="38"/>
        <v>7.6638185668260022</v>
      </c>
      <c r="M334" s="4">
        <f t="shared" si="41"/>
        <v>4.6630622271684734</v>
      </c>
      <c r="N334" s="4">
        <f t="shared" si="39"/>
        <v>1.8658737213270906</v>
      </c>
    </row>
    <row r="335" spans="1:14" x14ac:dyDescent="0.3">
      <c r="A335" s="4">
        <f t="shared" si="35"/>
        <v>2179</v>
      </c>
      <c r="G335" s="4">
        <f>carbondioxide!L435</f>
        <v>1156.2301440502472</v>
      </c>
      <c r="H335" s="4">
        <f t="shared" si="36"/>
        <v>7.6833972479013148</v>
      </c>
      <c r="I335" s="4">
        <f t="shared" si="40"/>
        <v>4.6821677748052597</v>
      </c>
      <c r="J335" s="4">
        <f t="shared" si="37"/>
        <v>1.8817611035717112</v>
      </c>
      <c r="K335" s="4">
        <f>carbondioxide!S435</f>
        <v>1156.2302816216516</v>
      </c>
      <c r="L335" s="4">
        <f t="shared" si="38"/>
        <v>7.683397884458814</v>
      </c>
      <c r="M335" s="4">
        <f t="shared" si="41"/>
        <v>4.6821684412838822</v>
      </c>
      <c r="N335" s="4">
        <f t="shared" si="39"/>
        <v>1.8817617520402696</v>
      </c>
    </row>
    <row r="336" spans="1:14" x14ac:dyDescent="0.3">
      <c r="A336" s="4">
        <f t="shared" si="35"/>
        <v>2180</v>
      </c>
      <c r="G336" s="4">
        <f>carbondioxide!L436</f>
        <v>1160.4353880639155</v>
      </c>
      <c r="H336" s="4">
        <f t="shared" si="36"/>
        <v>7.7028200604495067</v>
      </c>
      <c r="I336" s="4">
        <f t="shared" si="40"/>
        <v>4.7011633718447694</v>
      </c>
      <c r="J336" s="4">
        <f t="shared" si="37"/>
        <v>1.8976674134643179</v>
      </c>
      <c r="K336" s="4">
        <f>carbondioxide!S436</f>
        <v>1160.4355252471578</v>
      </c>
      <c r="L336" s="4">
        <f t="shared" si="38"/>
        <v>7.7028206929106595</v>
      </c>
      <c r="M336" s="4">
        <f t="shared" si="41"/>
        <v>4.7011640342269523</v>
      </c>
      <c r="N336" s="4">
        <f t="shared" si="39"/>
        <v>1.8976680620351734</v>
      </c>
    </row>
    <row r="337" spans="1:14" x14ac:dyDescent="0.3">
      <c r="A337" s="4">
        <f t="shared" si="35"/>
        <v>2181</v>
      </c>
      <c r="G337" s="4">
        <f>carbondioxide!L437</f>
        <v>1164.6222104499689</v>
      </c>
      <c r="H337" s="4">
        <f t="shared" si="36"/>
        <v>7.7220879908363349</v>
      </c>
      <c r="I337" s="4">
        <f t="shared" si="40"/>
        <v>4.7200489232248488</v>
      </c>
      <c r="J337" s="4">
        <f t="shared" si="37"/>
        <v>1.9135912705079188</v>
      </c>
      <c r="K337" s="4">
        <f>carbondioxide!S437</f>
        <v>1164.6223472485199</v>
      </c>
      <c r="L337" s="4">
        <f t="shared" si="38"/>
        <v>7.7220886192566063</v>
      </c>
      <c r="M337" s="4">
        <f t="shared" si="41"/>
        <v>4.720049581562761</v>
      </c>
      <c r="N337" s="4">
        <f t="shared" si="39"/>
        <v>1.9135919191572226</v>
      </c>
    </row>
    <row r="338" spans="1:14" x14ac:dyDescent="0.3">
      <c r="A338" s="4">
        <f t="shared" si="35"/>
        <v>2182</v>
      </c>
      <c r="G338" s="4">
        <f>carbondioxide!L438</f>
        <v>1168.7906546381894</v>
      </c>
      <c r="H338" s="4">
        <f t="shared" si="36"/>
        <v>7.7412026537095739</v>
      </c>
      <c r="I338" s="4">
        <f t="shared" si="40"/>
        <v>4.7388250135653891</v>
      </c>
      <c r="J338" s="4">
        <f t="shared" si="37"/>
        <v>1.9295319499753509</v>
      </c>
      <c r="K338" s="4">
        <f>carbondioxide!S438</f>
        <v>1168.790791055477</v>
      </c>
      <c r="L338" s="4">
        <f t="shared" si="38"/>
        <v>7.7412032781434217</v>
      </c>
      <c r="M338" s="4">
        <f t="shared" si="41"/>
        <v>4.7388256679104295</v>
      </c>
      <c r="N338" s="4">
        <f t="shared" si="39"/>
        <v>1.9295325986796861</v>
      </c>
    </row>
    <row r="339" spans="1:14" x14ac:dyDescent="0.3">
      <c r="A339" s="4">
        <f t="shared" si="35"/>
        <v>2183</v>
      </c>
      <c r="G339" s="4">
        <f>carbondioxide!L439</f>
        <v>1172.9407668241913</v>
      </c>
      <c r="H339" s="4">
        <f t="shared" si="36"/>
        <v>7.7601656511200394</v>
      </c>
      <c r="I339" s="4">
        <f t="shared" si="40"/>
        <v>4.7574922360356444</v>
      </c>
      <c r="J339" s="4">
        <f t="shared" si="37"/>
        <v>1.9454887345765424</v>
      </c>
      <c r="K339" s="4">
        <f>carbondioxide!S439</f>
        <v>1172.9409028636014</v>
      </c>
      <c r="L339" s="4">
        <f t="shared" si="38"/>
        <v>7.7601662716209407</v>
      </c>
      <c r="M339" s="4">
        <f t="shared" si="41"/>
        <v>4.7574928864384525</v>
      </c>
      <c r="N339" s="4">
        <f t="shared" si="39"/>
        <v>1.9454893833129168</v>
      </c>
    </row>
    <row r="340" spans="1:14" x14ac:dyDescent="0.3">
      <c r="A340" s="4">
        <f t="shared" si="35"/>
        <v>2184</v>
      </c>
      <c r="G340" s="4">
        <f>carbondioxide!L440</f>
        <v>1177.072595867397</v>
      </c>
      <c r="H340" s="4">
        <f t="shared" si="36"/>
        <v>7.7789785723657721</v>
      </c>
      <c r="I340" s="4">
        <f t="shared" si="40"/>
        <v>4.7760511918630524</v>
      </c>
      <c r="J340" s="4">
        <f t="shared" si="37"/>
        <v>1.9614609144648301</v>
      </c>
      <c r="K340" s="4">
        <f>carbondioxide!S440</f>
        <v>1177.0727315322733</v>
      </c>
      <c r="L340" s="4">
        <f t="shared" si="38"/>
        <v>7.7789791889862325</v>
      </c>
      <c r="M340" s="4">
        <f t="shared" si="41"/>
        <v>4.7760518383735144</v>
      </c>
      <c r="N340" s="4">
        <f t="shared" si="39"/>
        <v>1.9614615632106698</v>
      </c>
    </row>
    <row r="341" spans="1:14" x14ac:dyDescent="0.3">
      <c r="A341" s="4">
        <f t="shared" si="35"/>
        <v>2185</v>
      </c>
      <c r="G341" s="4">
        <f>carbondioxide!L441</f>
        <v>1181.1861931909634</v>
      </c>
      <c r="H341" s="4">
        <f t="shared" si="36"/>
        <v>7.7976429938485179</v>
      </c>
      <c r="I341" s="4">
        <f t="shared" si="40"/>
        <v>4.7945024898553212</v>
      </c>
      <c r="J341" s="4">
        <f t="shared" si="37"/>
        <v>1.9774477872404519</v>
      </c>
      <c r="K341" s="4">
        <f>carbondioxide!S441</f>
        <v>1181.186328484609</v>
      </c>
      <c r="L341" s="4">
        <f t="shared" si="38"/>
        <v>7.7976436066401043</v>
      </c>
      <c r="M341" s="4">
        <f t="shared" si="41"/>
        <v>4.7945031325225811</v>
      </c>
      <c r="N341" s="4">
        <f t="shared" si="39"/>
        <v>1.9774484359735947</v>
      </c>
    </row>
    <row r="342" spans="1:14" x14ac:dyDescent="0.3">
      <c r="A342" s="4">
        <f t="shared" si="35"/>
        <v>2186</v>
      </c>
      <c r="G342" s="4">
        <f>carbondioxide!L442</f>
        <v>1185.2816126836644</v>
      </c>
      <c r="H342" s="4">
        <f t="shared" si="36"/>
        <v>7.8161604789421331</v>
      </c>
      <c r="I342" s="4">
        <f t="shared" si="40"/>
        <v>4.812846745935583</v>
      </c>
      <c r="J342" s="4">
        <f t="shared" si="37"/>
        <v>1.9934486579513044</v>
      </c>
      <c r="K342" s="4">
        <f>carbondioxide!S442</f>
        <v>1185.2817476093423</v>
      </c>
      <c r="L342" s="4">
        <f t="shared" si="38"/>
        <v>7.8161610879554919</v>
      </c>
      <c r="M342" s="4">
        <f t="shared" si="41"/>
        <v>4.8128473848080491</v>
      </c>
      <c r="N342" s="4">
        <f t="shared" si="39"/>
        <v>1.993449306649993</v>
      </c>
    </row>
    <row r="343" spans="1:14" x14ac:dyDescent="0.3">
      <c r="A343" s="4">
        <f t="shared" si="35"/>
        <v>2187</v>
      </c>
      <c r="G343" s="4">
        <f>carbondioxide!L443</f>
        <v>1189.3589106037248</v>
      </c>
      <c r="H343" s="4">
        <f t="shared" si="36"/>
        <v>7.8345325778724391</v>
      </c>
      <c r="I343" s="4">
        <f t="shared" si="40"/>
        <v>4.8310845826903961</v>
      </c>
      <c r="J343" s="4">
        <f t="shared" si="37"/>
        <v>2.0094628390910549</v>
      </c>
      <c r="K343" s="4">
        <f>carbondioxide!S443</f>
        <v>1189.3590451646571</v>
      </c>
      <c r="L343" s="4">
        <f t="shared" si="38"/>
        <v>7.834533183157304</v>
      </c>
      <c r="M343" s="4">
        <f t="shared" si="41"/>
        <v>4.8310852178157493</v>
      </c>
      <c r="N343" s="4">
        <f t="shared" si="39"/>
        <v>2.0094634877339308</v>
      </c>
    </row>
    <row r="344" spans="1:14" x14ac:dyDescent="0.3">
      <c r="A344" s="4">
        <f t="shared" si="35"/>
        <v>2188</v>
      </c>
      <c r="G344" s="4">
        <f>carbondioxide!L444</f>
        <v>1193.4181454845971</v>
      </c>
      <c r="H344" s="4">
        <f t="shared" si="36"/>
        <v>7.8527608276080718</v>
      </c>
      <c r="I344" s="4">
        <f t="shared" si="40"/>
        <v>4.8492166289303746</v>
      </c>
      <c r="J344" s="4">
        <f t="shared" si="37"/>
        <v>2.0254896505946993</v>
      </c>
      <c r="K344" s="4">
        <f>carbondioxide!S444</f>
        <v>1193.4182796839673</v>
      </c>
      <c r="L344" s="4">
        <f t="shared" si="38"/>
        <v>7.8527614292132952</v>
      </c>
      <c r="M344" s="4">
        <f t="shared" si="41"/>
        <v>4.8492172603555757</v>
      </c>
      <c r="N344" s="4">
        <f t="shared" si="39"/>
        <v>2.0254902991607957</v>
      </c>
    </row>
    <row r="345" spans="1:14" x14ac:dyDescent="0.3">
      <c r="A345" s="4">
        <f t="shared" si="35"/>
        <v>2189</v>
      </c>
      <c r="G345" s="4">
        <f>carbondioxide!L445</f>
        <v>1197.4593780426849</v>
      </c>
      <c r="H345" s="4">
        <f t="shared" si="36"/>
        <v>7.8708467517620226</v>
      </c>
      <c r="I345" s="4">
        <f t="shared" si="40"/>
        <v>4.8672435192632397</v>
      </c>
      <c r="J345" s="4">
        <f t="shared" si="37"/>
        <v>2.0415284198316459</v>
      </c>
      <c r="K345" s="4">
        <f>carbondioxide!S445</f>
        <v>1197.4595118836378</v>
      </c>
      <c r="L345" s="4">
        <f t="shared" si="38"/>
        <v>7.870847349735592</v>
      </c>
      <c r="M345" s="4">
        <f t="shared" si="41"/>
        <v>4.8672441470345413</v>
      </c>
      <c r="N345" s="4">
        <f t="shared" si="39"/>
        <v>2.0415290683003819</v>
      </c>
    </row>
    <row r="346" spans="1:14" x14ac:dyDescent="0.3">
      <c r="A346" s="4">
        <f t="shared" si="35"/>
        <v>2190</v>
      </c>
      <c r="G346" s="4">
        <f>carbondioxide!L446</f>
        <v>1201.4826710869943</v>
      </c>
      <c r="H346" s="4">
        <f t="shared" si="36"/>
        <v>7.8887918605033365</v>
      </c>
      <c r="I346" s="4">
        <f t="shared" si="40"/>
        <v>4.8851658936790736</v>
      </c>
      <c r="J346" s="4">
        <f t="shared" si="37"/>
        <v>2.0575784815964173</v>
      </c>
      <c r="K346" s="4">
        <f>carbondioxide!S446</f>
        <v>1201.4828045726358</v>
      </c>
      <c r="L346" s="4">
        <f t="shared" si="38"/>
        <v>7.8887924548923865</v>
      </c>
      <c r="M346" s="4">
        <f t="shared" si="41"/>
        <v>4.8851665178420269</v>
      </c>
      <c r="N346" s="4">
        <f t="shared" si="39"/>
        <v>2.0575791299475918</v>
      </c>
    </row>
    <row r="347" spans="1:14" x14ac:dyDescent="0.3">
      <c r="A347" s="4">
        <f t="shared" si="35"/>
        <v>2191</v>
      </c>
      <c r="G347" s="4">
        <f>carbondioxide!L447</f>
        <v>1205.4880894307139</v>
      </c>
      <c r="H347" s="4">
        <f t="shared" si="36"/>
        <v>7.9065976504787008</v>
      </c>
      <c r="I347" s="4">
        <f t="shared" si="40"/>
        <v>4.902984397147554</v>
      </c>
      <c r="J347" s="4">
        <f t="shared" si="37"/>
        <v>2.0736391780970469</v>
      </c>
      <c r="K347" s="4">
        <f>carbondioxide!S447</f>
        <v>1205.4882225641136</v>
      </c>
      <c r="L347" s="4">
        <f t="shared" si="38"/>
        <v>7.9065982413295393</v>
      </c>
      <c r="M347" s="4">
        <f t="shared" si="41"/>
        <v>4.9029850177470182</v>
      </c>
      <c r="N347" s="4">
        <f t="shared" si="39"/>
        <v>2.0736398263108322</v>
      </c>
    </row>
    <row r="348" spans="1:14" x14ac:dyDescent="0.3">
      <c r="A348" s="4">
        <f t="shared" si="35"/>
        <v>2192</v>
      </c>
      <c r="G348" s="4">
        <f>carbondioxide!L448</f>
        <v>1209.4756998047094</v>
      </c>
      <c r="H348" s="4">
        <f t="shared" si="36"/>
        <v>7.9242656047434679</v>
      </c>
      <c r="I348" s="4">
        <f t="shared" si="40"/>
        <v>4.9206996792269653</v>
      </c>
      <c r="J348" s="4">
        <f t="shared" si="37"/>
        <v>2.0897098589412537</v>
      </c>
      <c r="K348" s="4">
        <f>carbondioxide!S448</f>
        <v>1209.4758325888984</v>
      </c>
      <c r="L348" s="4">
        <f t="shared" si="38"/>
        <v>7.9242661921015873</v>
      </c>
      <c r="M348" s="4">
        <f t="shared" si="41"/>
        <v>4.9207002963071158</v>
      </c>
      <c r="N348" s="4">
        <f t="shared" si="39"/>
        <v>2.0897105069981898</v>
      </c>
    </row>
    <row r="349" spans="1:14" x14ac:dyDescent="0.3">
      <c r="A349" s="4">
        <f t="shared" si="35"/>
        <v>2193</v>
      </c>
      <c r="G349" s="4">
        <f>carbondioxide!L449</f>
        <v>1213.4455707729176</v>
      </c>
      <c r="H349" s="4">
        <f t="shared" si="36"/>
        <v>7.9417971927017899</v>
      </c>
      <c r="I349" s="4">
        <f t="shared" si="40"/>
        <v>4.9383123936847548</v>
      </c>
      <c r="J349" s="4">
        <f t="shared" si="37"/>
        <v>2.1057898811204767</v>
      </c>
      <c r="K349" s="4">
        <f>carbondioxide!S449</f>
        <v>1213.4457032108912</v>
      </c>
      <c r="L349" s="4">
        <f t="shared" si="38"/>
        <v>7.9417977766118861</v>
      </c>
      <c r="M349" s="4">
        <f t="shared" si="41"/>
        <v>4.9383130072890928</v>
      </c>
      <c r="N349" s="4">
        <f t="shared" si="39"/>
        <v>2.1057905290014647</v>
      </c>
    </row>
    <row r="350" spans="1:14" x14ac:dyDescent="0.3">
      <c r="A350" s="4">
        <f t="shared" si="35"/>
        <v>2194</v>
      </c>
      <c r="G350" s="4">
        <f>carbondioxide!L450</f>
        <v>1217.3977726496369</v>
      </c>
      <c r="H350" s="4">
        <f t="shared" si="36"/>
        <v>7.9591938700555014</v>
      </c>
      <c r="I350" s="4">
        <f t="shared" si="40"/>
        <v>4.9558231981294325</v>
      </c>
      <c r="J350" s="4">
        <f t="shared" si="37"/>
        <v>2.121878608991842</v>
      </c>
      <c r="K350" s="4">
        <f>carbondioxide!S450</f>
        <v>1217.3979047443538</v>
      </c>
      <c r="L350" s="4">
        <f t="shared" si="38"/>
        <v>7.9591944505614878</v>
      </c>
      <c r="M350" s="4">
        <f t="shared" si="41"/>
        <v>4.9558238083007913</v>
      </c>
      <c r="N350" s="4">
        <f t="shared" si="39"/>
        <v>2.1218792566781386</v>
      </c>
    </row>
    <row r="351" spans="1:14" x14ac:dyDescent="0.3">
      <c r="A351" s="4">
        <f t="shared" si="35"/>
        <v>2195</v>
      </c>
      <c r="G351" s="4">
        <f>carbondioxide!L451</f>
        <v>1221.3323774186902</v>
      </c>
      <c r="H351" s="4">
        <f t="shared" si="36"/>
        <v>7.9764570787613911</v>
      </c>
      <c r="I351" s="4">
        <f t="shared" si="40"/>
        <v>4.9732327536535887</v>
      </c>
      <c r="J351" s="4">
        <f t="shared" si="37"/>
        <v>2.1379754142581433</v>
      </c>
      <c r="K351" s="4">
        <f>carbondioxide!S451</f>
        <v>1221.3325091730744</v>
      </c>
      <c r="L351" s="4">
        <f t="shared" si="38"/>
        <v>7.9764576559064269</v>
      </c>
      <c r="M351" s="4">
        <f t="shared" si="41"/>
        <v>4.9732333604341461</v>
      </c>
      <c r="N351" s="4">
        <f t="shared" si="39"/>
        <v>2.1379760617313552</v>
      </c>
    </row>
    <row r="352" spans="1:14" x14ac:dyDescent="0.3">
      <c r="A352" s="4">
        <f t="shared" si="35"/>
        <v>2196</v>
      </c>
      <c r="G352" s="4">
        <f>carbondioxide!L452</f>
        <v>1225.2494586544549</v>
      </c>
      <c r="H352" s="4">
        <f t="shared" si="36"/>
        <v>7.9935882469965769</v>
      </c>
      <c r="I352" s="4">
        <f t="shared" si="40"/>
        <v>4.9905417244878238</v>
      </c>
      <c r="J352" s="4">
        <f t="shared" si="37"/>
        <v>2.1540796759459093</v>
      </c>
      <c r="K352" s="4">
        <f>carbondioxide!S452</f>
        <v>1225.2495900713939</v>
      </c>
      <c r="L352" s="4">
        <f t="shared" si="38"/>
        <v>7.9935888208230574</v>
      </c>
      <c r="M352" s="4">
        <f t="shared" si="41"/>
        <v>4.9905423279191083</v>
      </c>
      <c r="N352" s="4">
        <f t="shared" si="39"/>
        <v>2.154080323187987</v>
      </c>
    </row>
    <row r="353" spans="1:14" x14ac:dyDescent="0.3">
      <c r="A353" s="4">
        <f t="shared" si="35"/>
        <v>2197</v>
      </c>
      <c r="G353" s="4">
        <f>carbondioxide!L453</f>
        <v>1229.1490914447334</v>
      </c>
      <c r="H353" s="4">
        <f t="shared" si="36"/>
        <v>8.0105887891315817</v>
      </c>
      <c r="I353" s="4">
        <f t="shared" si="40"/>
        <v>5.0077507776653674</v>
      </c>
      <c r="J353" s="4">
        <f t="shared" si="37"/>
        <v>2.1701907803816276</v>
      </c>
      <c r="K353" s="4">
        <f>carbondioxide!S453</f>
        <v>1229.1492225270813</v>
      </c>
      <c r="L353" s="4">
        <f t="shared" si="38"/>
        <v>8.0105893596811821</v>
      </c>
      <c r="M353" s="4">
        <f t="shared" si="41"/>
        <v>5.0077513777882681</v>
      </c>
      <c r="N353" s="4">
        <f t="shared" si="39"/>
        <v>2.1701914273748599</v>
      </c>
    </row>
    <row r="354" spans="1:14" x14ac:dyDescent="0.3">
      <c r="A354" s="4">
        <f t="shared" si="35"/>
        <v>2198</v>
      </c>
      <c r="G354" s="4">
        <f>carbondioxide!L454</f>
        <v>1233.03135231546</v>
      </c>
      <c r="H354" s="4">
        <f t="shared" si="36"/>
        <v>8.0274601057108903</v>
      </c>
      <c r="I354" s="4">
        <f t="shared" si="40"/>
        <v>5.0248605826971851</v>
      </c>
      <c r="J354" s="4">
        <f t="shared" si="37"/>
        <v>2.1863081211661992</v>
      </c>
      <c r="K354" s="4">
        <f>carbondioxide!S454</f>
        <v>1233.0314830660363</v>
      </c>
      <c r="L354" s="4">
        <f t="shared" si="38"/>
        <v>8.0274606730245637</v>
      </c>
      <c r="M354" s="4">
        <f t="shared" si="41"/>
        <v>5.0248611795519604</v>
      </c>
      <c r="N354" s="4">
        <f t="shared" si="39"/>
        <v>2.186308767893208</v>
      </c>
    </row>
    <row r="355" spans="1:14" x14ac:dyDescent="0.3">
      <c r="A355" s="4">
        <f t="shared" si="35"/>
        <v>2199</v>
      </c>
      <c r="G355" s="4">
        <f>carbondioxide!L455</f>
        <v>1236.8963191572161</v>
      </c>
      <c r="H355" s="4">
        <f t="shared" si="36"/>
        <v>8.0442035834406074</v>
      </c>
      <c r="I355" s="4">
        <f t="shared" si="40"/>
        <v>5.0418718112573542</v>
      </c>
      <c r="J355" s="4">
        <f t="shared" si="37"/>
        <v>2.2024310991476952</v>
      </c>
      <c r="K355" s="4">
        <f>carbondioxide!S455</f>
        <v>1236.8964495788071</v>
      </c>
      <c r="L355" s="4">
        <f t="shared" si="38"/>
        <v>8.0442041475586041</v>
      </c>
      <c r="M355" s="4">
        <f t="shared" si="41"/>
        <v>5.0418724048836392</v>
      </c>
      <c r="N355" s="4">
        <f t="shared" si="39"/>
        <v>2.2024317455914297</v>
      </c>
    </row>
    <row r="356" spans="1:14" x14ac:dyDescent="0.3">
      <c r="A356" s="4">
        <f t="shared" si="35"/>
        <v>2200</v>
      </c>
      <c r="G356" s="4">
        <f>carbondioxide!L456</f>
        <v>1240.7440711535414</v>
      </c>
      <c r="H356" s="4">
        <f t="shared" si="36"/>
        <v>8.0608205951829692</v>
      </c>
      <c r="I356" s="4">
        <f t="shared" si="40"/>
        <v>5.0587851368784982</v>
      </c>
      <c r="J356" s="4">
        <f t="shared" si="37"/>
        <v>2.2185591223924779</v>
      </c>
      <c r="K356" s="4">
        <f>carbondioxide!S456</f>
        <v>1240.7442012488993</v>
      </c>
      <c r="L356" s="4">
        <f t="shared" si="38"/>
        <v>8.0608211561448506</v>
      </c>
      <c r="M356" s="4">
        <f t="shared" si="41"/>
        <v>5.0587857273153141</v>
      </c>
      <c r="N356" s="4">
        <f t="shared" si="39"/>
        <v>2.2185597685362093</v>
      </c>
    </row>
    <row r="357" spans="1:14" x14ac:dyDescent="0.3">
      <c r="A357" s="4">
        <f t="shared" si="35"/>
        <v>2201</v>
      </c>
      <c r="G357" s="4">
        <f>carbondioxide!L457</f>
        <v>1244.574688711019</v>
      </c>
      <c r="H357" s="4">
        <f t="shared" si="36"/>
        <v>8.0773124999573955</v>
      </c>
      <c r="I357" s="4">
        <f t="shared" si="40"/>
        <v>5.0756012346570794</v>
      </c>
      <c r="J357" s="4">
        <f t="shared" si="37"/>
        <v>2.2346916061547586</v>
      </c>
      <c r="K357" s="4">
        <f>carbondioxide!S457</f>
        <v>1244.5748184828644</v>
      </c>
      <c r="L357" s="4">
        <f t="shared" si="38"/>
        <v>8.0773130578020496</v>
      </c>
      <c r="M357" s="4">
        <f t="shared" si="41"/>
        <v>5.0756018219428434</v>
      </c>
      <c r="N357" s="4">
        <f t="shared" si="39"/>
        <v>2.2346922519820747</v>
      </c>
    </row>
    <row r="358" spans="1:14" x14ac:dyDescent="0.3">
      <c r="A358" s="4">
        <f t="shared" si="35"/>
        <v>2202</v>
      </c>
      <c r="G358" s="4">
        <f>carbondioxide!L458</f>
        <v>1248.3882533911174</v>
      </c>
      <c r="H358" s="4">
        <f t="shared" si="36"/>
        <v>8.0936806429478327</v>
      </c>
      <c r="I358" s="4">
        <f t="shared" si="40"/>
        <v>5.0923207809683335</v>
      </c>
      <c r="J358" s="4">
        <f t="shared" si="37"/>
        <v>2.2508279728446516</v>
      </c>
      <c r="K358" s="4">
        <f>carbondioxide!S458</f>
        <v>1248.3883828421372</v>
      </c>
      <c r="L358" s="4">
        <f t="shared" si="38"/>
        <v>8.0936811977134813</v>
      </c>
      <c r="M358" s="4">
        <f t="shared" si="41"/>
        <v>5.0923213651408652</v>
      </c>
      <c r="N358" s="4">
        <f t="shared" si="39"/>
        <v>2.2508286183394519</v>
      </c>
    </row>
    <row r="359" spans="1:14" x14ac:dyDescent="0.3">
      <c r="A359" s="4">
        <f t="shared" si="35"/>
        <v>2203</v>
      </c>
      <c r="G359" s="4">
        <f>carbondioxide!L459</f>
        <v>1252.1848478437641</v>
      </c>
      <c r="H359" s="4">
        <f t="shared" si="36"/>
        <v>8.1099263555160821</v>
      </c>
      <c r="I359" s="4">
        <f t="shared" si="40"/>
        <v>5.1089444531906514</v>
      </c>
      <c r="J359" s="4">
        <f t="shared" si="37"/>
        <v>2.2669676519947943</v>
      </c>
      <c r="K359" s="4">
        <f>carbondioxide!S459</f>
        <v>1252.184976976615</v>
      </c>
      <c r="L359" s="4">
        <f t="shared" si="38"/>
        <v>8.1099269072403075</v>
      </c>
      <c r="M359" s="4">
        <f t="shared" si="41"/>
        <v>5.1089450342871823</v>
      </c>
      <c r="N359" s="4">
        <f t="shared" si="39"/>
        <v>2.2669682971412839</v>
      </c>
    </row>
    <row r="360" spans="1:14" x14ac:dyDescent="0.3">
      <c r="A360" s="4">
        <f t="shared" si="35"/>
        <v>2204</v>
      </c>
      <c r="G360" s="4">
        <f>carbondioxide!L460</f>
        <v>1255.9645557426381</v>
      </c>
      <c r="H360" s="4">
        <f t="shared" si="36"/>
        <v>8.1260509552209061</v>
      </c>
      <c r="I360" s="4">
        <f t="shared" si="40"/>
        <v>5.1254729294391943</v>
      </c>
      <c r="J360" s="4">
        <f t="shared" si="37"/>
        <v>2.2831100802255868</v>
      </c>
      <c r="K360" s="4">
        <f>carbondioxide!S460</f>
        <v>1255.9646845599441</v>
      </c>
      <c r="L360" s="4">
        <f t="shared" si="38"/>
        <v>8.1260515039406513</v>
      </c>
      <c r="M360" s="4">
        <f t="shared" si="41"/>
        <v>5.1254735074963778</v>
      </c>
      <c r="N360" s="4">
        <f t="shared" si="39"/>
        <v>2.2831107250082727</v>
      </c>
    </row>
    <row r="361" spans="1:14" x14ac:dyDescent="0.3">
      <c r="A361" s="4">
        <f t="shared" si="35"/>
        <v>2205</v>
      </c>
      <c r="G361" s="4">
        <f>carbondioxide!L461</f>
        <v>1259.7274617221487</v>
      </c>
      <c r="H361" s="4">
        <f t="shared" si="36"/>
        <v>8.1420557458426046</v>
      </c>
      <c r="I361" s="4">
        <f t="shared" si="40"/>
        <v>5.1419068883085508</v>
      </c>
      <c r="J361" s="4">
        <f t="shared" si="37"/>
        <v>2.29925470120912</v>
      </c>
      <c r="K361" s="4">
        <f>carbondioxide!S461</f>
        <v>1259.7275902265035</v>
      </c>
      <c r="L361" s="4">
        <f t="shared" si="38"/>
        <v>8.1420562915941908</v>
      </c>
      <c r="M361" s="4">
        <f t="shared" si="41"/>
        <v>5.1419074633624691</v>
      </c>
      <c r="N361" s="4">
        <f t="shared" si="39"/>
        <v>2.2992553456128051</v>
      </c>
    </row>
    <row r="362" spans="1:14" x14ac:dyDescent="0.3">
      <c r="A362" s="4">
        <f t="shared" ref="A362:A425" si="42">1+A361</f>
        <v>2206</v>
      </c>
      <c r="G362" s="4">
        <f>carbondioxide!L462</f>
        <v>1263.4736513160883</v>
      </c>
      <c r="H362" s="4">
        <f t="shared" si="36"/>
        <v>8.1579420174128572</v>
      </c>
      <c r="I362" s="4">
        <f t="shared" si="40"/>
        <v>5.1582470086242322</v>
      </c>
      <c r="J362" s="4">
        <f t="shared" si="37"/>
        <v>2.3154009656318446</v>
      </c>
      <c r="K362" s="4">
        <f>carbondioxide!S462</f>
        <v>1263.473779510055</v>
      </c>
      <c r="L362" s="4">
        <f t="shared" si="38"/>
        <v>8.1579425602320033</v>
      </c>
      <c r="M362" s="4">
        <f t="shared" si="41"/>
        <v>5.1582475807104045</v>
      </c>
      <c r="N362" s="4">
        <f t="shared" si="39"/>
        <v>2.315401609641623</v>
      </c>
    </row>
    <row r="363" spans="1:14" x14ac:dyDescent="0.3">
      <c r="A363" s="4">
        <f t="shared" si="42"/>
        <v>2207</v>
      </c>
      <c r="G363" s="4">
        <f>carbondioxide!L463</f>
        <v>1267.2032108979317</v>
      </c>
      <c r="H363" s="4">
        <f t="shared" si="36"/>
        <v>8.1737110462495917</v>
      </c>
      <c r="I363" s="4">
        <f t="shared" si="40"/>
        <v>5.1744939692028078</v>
      </c>
      <c r="J363" s="4">
        <f t="shared" si="37"/>
        <v>2.3315483311560414</v>
      </c>
      <c r="K363" s="4">
        <f>carbondioxide!S463</f>
        <v>1267.2033387840429</v>
      </c>
      <c r="L363" s="4">
        <f t="shared" si="38"/>
        <v>8.1737115861714091</v>
      </c>
      <c r="M363" s="4">
        <f t="shared" si="41"/>
        <v>5.1744945383561989</v>
      </c>
      <c r="N363" s="4">
        <f t="shared" si="39"/>
        <v>2.3315489747572937</v>
      </c>
    </row>
    <row r="364" spans="1:14" x14ac:dyDescent="0.3">
      <c r="A364" s="4">
        <f t="shared" si="42"/>
        <v>2208</v>
      </c>
      <c r="G364" s="4">
        <f>carbondioxide!L464</f>
        <v>1270.9162276227594</v>
      </c>
      <c r="H364" s="4">
        <f t="shared" si="36"/>
        <v>8.1893640949966215</v>
      </c>
      <c r="I364" s="4">
        <f t="shared" si="40"/>
        <v>5.1906484486204914</v>
      </c>
      <c r="J364" s="4">
        <f t="shared" si="37"/>
        <v>2.3476962623801469</v>
      </c>
      <c r="K364" s="4">
        <f>carbondioxide!S464</f>
        <v>1270.9163552035184</v>
      </c>
      <c r="L364" s="4">
        <f t="shared" si="38"/>
        <v>8.1893646320556446</v>
      </c>
      <c r="M364" s="4">
        <f t="shared" si="41"/>
        <v>5.1906490148755218</v>
      </c>
      <c r="N364" s="4">
        <f t="shared" si="39"/>
        <v>2.3476969055585357</v>
      </c>
    </row>
    <row r="365" spans="1:14" x14ac:dyDescent="0.3">
      <c r="A365" s="4">
        <f t="shared" si="42"/>
        <v>2209</v>
      </c>
      <c r="G365" s="4">
        <f>carbondioxide!L465</f>
        <v>1274.6127893707828</v>
      </c>
      <c r="H365" s="4">
        <f t="shared" si="36"/>
        <v>8.2049024126678756</v>
      </c>
      <c r="I365" s="4">
        <f t="shared" si="40"/>
        <v>5.2067111249899805</v>
      </c>
      <c r="J365" s="4">
        <f t="shared" si="37"/>
        <v>2.3638442307979921</v>
      </c>
      <c r="K365" s="4">
        <f>carbondioxide!S465</f>
        <v>1274.6129166486628</v>
      </c>
      <c r="L365" s="4">
        <f t="shared" si="38"/>
        <v>8.2049029468980592</v>
      </c>
      <c r="M365" s="4">
        <f t="shared" si="41"/>
        <v>5.2067116883805316</v>
      </c>
      <c r="N365" s="4">
        <f t="shared" si="39"/>
        <v>2.3638448735394562</v>
      </c>
    </row>
    <row r="366" spans="1:14" x14ac:dyDescent="0.3">
      <c r="A366" s="4">
        <f t="shared" si="42"/>
        <v>2210</v>
      </c>
      <c r="G366" s="4">
        <f>carbondioxide!L466</f>
        <v>1278.2929846924467</v>
      </c>
      <c r="H366" s="4">
        <f t="shared" si="36"/>
        <v>8.2203272346959633</v>
      </c>
      <c r="I366" s="4">
        <f t="shared" si="40"/>
        <v>5.2226826757453599</v>
      </c>
      <c r="J366" s="4">
        <f t="shared" si="37"/>
        <v>2.3799917147570024</v>
      </c>
      <c r="K366" s="4">
        <f>carbondioxide!S466</f>
        <v>1278.2931116698928</v>
      </c>
      <c r="L366" s="4">
        <f t="shared" si="38"/>
        <v>8.2203277661307048</v>
      </c>
      <c r="M366" s="4">
        <f t="shared" si="41"/>
        <v>5.2226832363047837</v>
      </c>
      <c r="N366" s="4">
        <f t="shared" si="39"/>
        <v>2.3799923570477532</v>
      </c>
    </row>
    <row r="367" spans="1:14" x14ac:dyDescent="0.3">
      <c r="A367" s="4">
        <f t="shared" si="42"/>
        <v>2211</v>
      </c>
      <c r="G367" s="4">
        <f>carbondioxide!L467</f>
        <v>1281.9569027550856</v>
      </c>
      <c r="H367" s="4">
        <f t="shared" si="36"/>
        <v>8.2356397829849008</v>
      </c>
      <c r="I367" s="4">
        <f t="shared" si="40"/>
        <v>5.2385637774348837</v>
      </c>
      <c r="J367" s="4">
        <f t="shared" si="37"/>
        <v>2.3961381994154163</v>
      </c>
      <c r="K367" s="4">
        <f>carbondioxide!S467</f>
        <v>1281.9570294345142</v>
      </c>
      <c r="L367" s="4">
        <f t="shared" si="38"/>
        <v>8.2356403116570469</v>
      </c>
      <c r="M367" s="4">
        <f t="shared" si="41"/>
        <v>5.2385643351960116</v>
      </c>
      <c r="N367" s="4">
        <f t="shared" si="39"/>
        <v>2.3961388412419331</v>
      </c>
    </row>
    <row r="368" spans="1:14" x14ac:dyDescent="0.3">
      <c r="A368" s="4">
        <f t="shared" si="42"/>
        <v>2212</v>
      </c>
      <c r="G368" s="4">
        <f>carbondioxide!L468</f>
        <v>1285.6046332911105</v>
      </c>
      <c r="H368" s="4">
        <f t="shared" si="36"/>
        <v>8.2508412659667876</v>
      </c>
      <c r="I368" s="4">
        <f t="shared" si="40"/>
        <v>5.2543551055214497</v>
      </c>
      <c r="J368" s="4">
        <f t="shared" si="37"/>
        <v>2.4122831766985668</v>
      </c>
      <c r="K368" s="4">
        <f>carbondioxide!S468</f>
        <v>1285.6047596749095</v>
      </c>
      <c r="L368" s="4">
        <f t="shared" si="38"/>
        <v>8.2508417919086465</v>
      </c>
      <c r="M368" s="4">
        <f t="shared" si="41"/>
        <v>5.2543556605165982</v>
      </c>
      <c r="N368" s="4">
        <f t="shared" si="39"/>
        <v>2.4122838180475923</v>
      </c>
    </row>
    <row r="369" spans="1:14" x14ac:dyDescent="0.3">
      <c r="A369" s="4">
        <f t="shared" si="42"/>
        <v>2213</v>
      </c>
      <c r="G369" s="4">
        <f>carbondioxide!L469</f>
        <v>1289.2362665476987</v>
      </c>
      <c r="H369" s="4">
        <f t="shared" si="36"/>
        <v>8.2659328786622286</v>
      </c>
      <c r="I369" s="4">
        <f t="shared" si="40"/>
        <v>5.2700573341905814</v>
      </c>
      <c r="J369" s="4">
        <f t="shared" si="37"/>
        <v>2.428426145254281</v>
      </c>
      <c r="K369" s="4">
        <f>carbondioxide!S469</f>
        <v>1289.2363926382284</v>
      </c>
      <c r="L369" s="4">
        <f t="shared" si="38"/>
        <v>8.2659334019055777</v>
      </c>
      <c r="M369" s="4">
        <f t="shared" si="41"/>
        <v>5.2700578864515624</v>
      </c>
      <c r="N369" s="4">
        <f t="shared" si="39"/>
        <v>2.4284267861128161</v>
      </c>
    </row>
    <row r="370" spans="1:14" x14ac:dyDescent="0.3">
      <c r="A370" s="4">
        <f t="shared" si="42"/>
        <v>2214</v>
      </c>
      <c r="G370" s="4">
        <f>carbondioxide!L470</f>
        <v>1292.8518932379666</v>
      </c>
      <c r="H370" s="4">
        <f t="shared" si="36"/>
        <v>8.2809158027443335</v>
      </c>
      <c r="I370" s="4">
        <f t="shared" si="40"/>
        <v>5.2856711361657416</v>
      </c>
      <c r="J370" s="4">
        <f t="shared" si="37"/>
        <v>2.4445666104074393</v>
      </c>
      <c r="K370" s="4">
        <f>carbondioxide!S470</f>
        <v>1292.8520190375598</v>
      </c>
      <c r="L370" s="4">
        <f t="shared" si="38"/>
        <v>8.2809163233204313</v>
      </c>
      <c r="M370" s="4">
        <f t="shared" si="41"/>
        <v>5.2856716857238695</v>
      </c>
      <c r="N370" s="4">
        <f t="shared" si="39"/>
        <v>2.4445672507627401</v>
      </c>
    </row>
    <row r="371" spans="1:14" x14ac:dyDescent="0.3">
      <c r="A371" s="4">
        <f t="shared" si="42"/>
        <v>2215</v>
      </c>
      <c r="G371" s="4">
        <f>carbondioxide!L471</f>
        <v>1296.4516044935972</v>
      </c>
      <c r="H371" s="4">
        <f t="shared" si="36"/>
        <v>8.2957912066061006</v>
      </c>
      <c r="I371" s="4">
        <f t="shared" si="40"/>
        <v>5.3011971825307942</v>
      </c>
      <c r="J371" s="4">
        <f t="shared" si="37"/>
        <v>2.4607040841137464</v>
      </c>
      <c r="K371" s="4">
        <f>carbondioxide!S471</f>
        <v>1296.4517300045593</v>
      </c>
      <c r="L371" s="4">
        <f t="shared" si="38"/>
        <v>8.2957917245456922</v>
      </c>
      <c r="M371" s="4">
        <f t="shared" si="41"/>
        <v>5.3011977294168924</v>
      </c>
      <c r="N371" s="4">
        <f t="shared" si="39"/>
        <v>2.4607047239533193</v>
      </c>
    </row>
    <row r="372" spans="1:14" x14ac:dyDescent="0.3">
      <c r="A372" s="4">
        <f t="shared" si="42"/>
        <v>2216</v>
      </c>
      <c r="G372" s="4">
        <f>carbondioxide!L472</f>
        <v>1300.0354918188978</v>
      </c>
      <c r="H372" s="4">
        <f t="shared" si="36"/>
        <v>8.310560245430997</v>
      </c>
      <c r="I372" s="4">
        <f t="shared" si="40"/>
        <v>5.3166361425594424</v>
      </c>
      <c r="J372" s="4">
        <f t="shared" si="37"/>
        <v>2.4768380849127554</v>
      </c>
      <c r="K372" s="4">
        <f>carbondioxide!S472</f>
        <v>1300.0356170435082</v>
      </c>
      <c r="L372" s="4">
        <f t="shared" si="38"/>
        <v>8.3105607607643392</v>
      </c>
      <c r="M372" s="4">
        <f t="shared" si="41"/>
        <v>5.3166366868038528</v>
      </c>
      <c r="N372" s="4">
        <f t="shared" si="39"/>
        <v>2.4768387242243524</v>
      </c>
    </row>
    <row r="373" spans="1:14" x14ac:dyDescent="0.3">
      <c r="A373" s="4">
        <f t="shared" si="42"/>
        <v>2217</v>
      </c>
      <c r="G373" s="4">
        <f>carbondioxide!L473</f>
        <v>1303.6036470462666</v>
      </c>
      <c r="H373" s="4">
        <f t="shared" si="36"/>
        <v>8.3252240612666295</v>
      </c>
      <c r="I373" s="4">
        <f t="shared" si="40"/>
        <v>5.331988683551474</v>
      </c>
      <c r="J373" s="4">
        <f t="shared" si="37"/>
        <v>2.4929681378801885</v>
      </c>
      <c r="K373" s="4">
        <f>carbondioxide!S473</f>
        <v>1303.6037719867782</v>
      </c>
      <c r="L373" s="4">
        <f t="shared" si="38"/>
        <v>8.3252245740234834</v>
      </c>
      <c r="M373" s="4">
        <f t="shared" si="41"/>
        <v>5.3319892251840635</v>
      </c>
      <c r="N373" s="4">
        <f t="shared" si="39"/>
        <v>2.4929687766518041</v>
      </c>
    </row>
    <row r="374" spans="1:14" x14ac:dyDescent="0.3">
      <c r="A374" s="4">
        <f t="shared" si="42"/>
        <v>2218</v>
      </c>
      <c r="G374" s="4">
        <f>carbondioxide!L474</f>
        <v>1307.1561622930383</v>
      </c>
      <c r="H374" s="4">
        <f t="shared" si="36"/>
        <v>8.3397837831012325</v>
      </c>
      <c r="I374" s="4">
        <f t="shared" si="40"/>
        <v>5.3472554706756359</v>
      </c>
      <c r="J374" s="4">
        <f t="shared" si="37"/>
        <v>2.5090937745796014</v>
      </c>
      <c r="K374" s="4">
        <f>carbondioxide!S474</f>
        <v>1307.1562869516779</v>
      </c>
      <c r="L374" s="4">
        <f t="shared" si="38"/>
        <v>8.3397842933108848</v>
      </c>
      <c r="M374" s="4">
        <f t="shared" si="41"/>
        <v>5.3472560097258039</v>
      </c>
      <c r="N374" s="4">
        <f t="shared" si="39"/>
        <v>2.5090944127994672</v>
      </c>
    </row>
    <row r="375" spans="1:14" x14ac:dyDescent="0.3">
      <c r="A375" s="4">
        <f t="shared" si="42"/>
        <v>2219</v>
      </c>
      <c r="G375" s="4">
        <f>carbondioxide!L475</f>
        <v>1310.6931299196863</v>
      </c>
      <c r="H375" s="4">
        <f t="shared" si="36"/>
        <v>8.3542405269429363</v>
      </c>
      <c r="I375" s="4">
        <f t="shared" si="40"/>
        <v>5.3624371668189763</v>
      </c>
      <c r="J375" s="4">
        <f t="shared" si="37"/>
        <v>2.5252145330134268</v>
      </c>
      <c r="K375" s="4">
        <f>carbondioxide!S475</f>
        <v>1310.6932542986544</v>
      </c>
      <c r="L375" s="4">
        <f t="shared" si="38"/>
        <v>8.3542410346341978</v>
      </c>
      <c r="M375" s="4">
        <f t="shared" si="41"/>
        <v>5.3624377033156643</v>
      </c>
      <c r="N375" s="4">
        <f t="shared" si="39"/>
        <v>2.525215170670009</v>
      </c>
    </row>
    <row r="376" spans="1:14" x14ac:dyDescent="0.3">
      <c r="A376" s="4">
        <f t="shared" si="42"/>
        <v>2220</v>
      </c>
      <c r="G376" s="4">
        <f>carbondioxide!L476</f>
        <v>1314.2146424893558</v>
      </c>
      <c r="H376" s="4">
        <f t="shared" si="36"/>
        <v>8.3685953959015613</v>
      </c>
      <c r="I376" s="4">
        <f t="shared" si="40"/>
        <v>5.3775344324424914</v>
      </c>
      <c r="J376" s="4">
        <f t="shared" si="37"/>
        <v>2.5413299575734425</v>
      </c>
      <c r="K376" s="4">
        <f>carbondioxide!S476</f>
        <v>1314.2147665908287</v>
      </c>
      <c r="L376" s="4">
        <f t="shared" si="38"/>
        <v>8.3685959011027879</v>
      </c>
      <c r="M376" s="4">
        <f t="shared" si="41"/>
        <v>5.3775349664141867</v>
      </c>
      <c r="N376" s="4">
        <f t="shared" si="39"/>
        <v>2.5413305946554363</v>
      </c>
    </row>
    <row r="377" spans="1:14" x14ac:dyDescent="0.3">
      <c r="A377" s="4">
        <f t="shared" si="42"/>
        <v>2221</v>
      </c>
      <c r="G377" s="4">
        <f>carbondioxide!L477</f>
        <v>1317.7207927287061</v>
      </c>
      <c r="H377" s="4">
        <f t="shared" si="36"/>
        <v>8.3828494802728706</v>
      </c>
      <c r="I377" s="4">
        <f t="shared" si="40"/>
        <v>5.3925479254429058</v>
      </c>
      <c r="J377" s="4">
        <f t="shared" si="37"/>
        <v>2.5574395989906988</v>
      </c>
      <c r="K377" s="4">
        <f>carbondioxide!S477</f>
        <v>1317.7209165548343</v>
      </c>
      <c r="L377" s="4">
        <f t="shared" si="38"/>
        <v>8.3828499830119618</v>
      </c>
      <c r="M377" s="4">
        <f t="shared" si="41"/>
        <v>5.3925484569176518</v>
      </c>
      <c r="N377" s="4">
        <f t="shared" si="39"/>
        <v>2.557440235487026</v>
      </c>
    </row>
    <row r="378" spans="1:14" x14ac:dyDescent="0.3">
      <c r="A378" s="4">
        <f t="shared" si="42"/>
        <v>2222</v>
      </c>
      <c r="G378" s="4">
        <f>carbondioxide!L478</f>
        <v>1321.2116734900287</v>
      </c>
      <c r="H378" s="4">
        <f t="shared" si="36"/>
        <v>8.3970038576250801</v>
      </c>
      <c r="I378" s="4">
        <f t="shared" si="40"/>
        <v>5.4074783010204408</v>
      </c>
      <c r="J378" s="4">
        <f t="shared" si="37"/>
        <v>2.5735430142849474</v>
      </c>
      <c r="K378" s="4">
        <f>carbondioxide!S478</f>
        <v>1321.2117970429385</v>
      </c>
      <c r="L378" s="4">
        <f t="shared" si="38"/>
        <v>8.3970043579294966</v>
      </c>
      <c r="M378" s="4">
        <f t="shared" si="41"/>
        <v>5.4074788300258421</v>
      </c>
      <c r="N378" s="4">
        <f t="shared" si="39"/>
        <v>2.5735436501847522</v>
      </c>
    </row>
    <row r="379" spans="1:14" x14ac:dyDescent="0.3">
      <c r="A379" s="4">
        <f t="shared" si="42"/>
        <v>2223</v>
      </c>
      <c r="G379" s="4">
        <f>carbondioxide!L479</f>
        <v>1324.6873777146279</v>
      </c>
      <c r="H379" s="4">
        <f t="shared" si="36"/>
        <v>8.4110595928875274</v>
      </c>
      <c r="I379" s="4">
        <f t="shared" si="40"/>
        <v>5.4223262115524031</v>
      </c>
      <c r="J379" s="4">
        <f t="shared" si="37"/>
        <v>2.5896397667136051</v>
      </c>
      <c r="K379" s="4">
        <f>carbondioxide!S479</f>
        <v>1324.6875009964212</v>
      </c>
      <c r="L379" s="4">
        <f t="shared" si="38"/>
        <v>8.411060090784293</v>
      </c>
      <c r="M379" s="4">
        <f t="shared" si="41"/>
        <v>5.4223267381156326</v>
      </c>
      <c r="N379" s="4">
        <f t="shared" si="39"/>
        <v>2.5896404020062498</v>
      </c>
    </row>
    <row r="380" spans="1:14" x14ac:dyDescent="0.3">
      <c r="A380" s="4">
        <f t="shared" si="42"/>
        <v>2224</v>
      </c>
      <c r="G380" s="4">
        <f>carbondioxide!L480</f>
        <v>1328.147998397428</v>
      </c>
      <c r="H380" s="4">
        <f t="shared" si="36"/>
        <v>8.4250177384413387</v>
      </c>
      <c r="I380" s="4">
        <f t="shared" si="40"/>
        <v>5.4370923064724401</v>
      </c>
      <c r="J380" s="4">
        <f t="shared" si="37"/>
        <v>2.6057294257202894</v>
      </c>
      <c r="K380" s="4">
        <f>carbondioxide!S480</f>
        <v>1328.1481214101827</v>
      </c>
      <c r="L380" s="4">
        <f t="shared" si="38"/>
        <v>8.4250182339570561</v>
      </c>
      <c r="M380" s="4">
        <f t="shared" si="41"/>
        <v>5.4370928306202488</v>
      </c>
      <c r="N380" s="4">
        <f t="shared" si="39"/>
        <v>2.6057300603953513</v>
      </c>
    </row>
    <row r="381" spans="1:14" x14ac:dyDescent="0.3">
      <c r="A381" s="4">
        <f t="shared" si="42"/>
        <v>2225</v>
      </c>
      <c r="G381" s="4">
        <f>carbondioxide!L481</f>
        <v>1331.593628552791</v>
      </c>
      <c r="H381" s="4">
        <f t="shared" si="36"/>
        <v>8.4388793342120039</v>
      </c>
      <c r="I381" s="4">
        <f t="shared" si="40"/>
        <v>5.4517772321553242</v>
      </c>
      <c r="J381" s="4">
        <f t="shared" si="37"/>
        <v>2.6218115668829616</v>
      </c>
      <c r="K381" s="4">
        <f>carbondioxide!S481</f>
        <v>1331.5937512985611</v>
      </c>
      <c r="L381" s="4">
        <f t="shared" si="38"/>
        <v>8.4388798273728511</v>
      </c>
      <c r="M381" s="4">
        <f t="shared" si="41"/>
        <v>5.4517777539140457</v>
      </c>
      <c r="N381" s="4">
        <f t="shared" si="39"/>
        <v>2.6218122009302287</v>
      </c>
    </row>
    <row r="382" spans="1:14" x14ac:dyDescent="0.3">
      <c r="A382" s="4">
        <f t="shared" si="42"/>
        <v>2226</v>
      </c>
      <c r="G382" s="4">
        <f>carbondioxide!L482</f>
        <v>1335.0243611815138</v>
      </c>
      <c r="H382" s="4">
        <f t="shared" si="36"/>
        <v>8.4526454077636863</v>
      </c>
      <c r="I382" s="4">
        <f t="shared" si="40"/>
        <v>5.4663816318070975</v>
      </c>
      <c r="J382" s="4">
        <f t="shared" si="37"/>
        <v>2.6378857718617086</v>
      </c>
      <c r="K382" s="4">
        <f>carbondioxide!S482</f>
        <v>1335.0244836623303</v>
      </c>
      <c r="L382" s="4">
        <f t="shared" si="38"/>
        <v>8.4526458985954331</v>
      </c>
      <c r="M382" s="4">
        <f t="shared" si="41"/>
        <v>5.4663821512026542</v>
      </c>
      <c r="N382" s="4">
        <f t="shared" si="39"/>
        <v>2.6378864052711766</v>
      </c>
    </row>
    <row r="383" spans="1:14" x14ac:dyDescent="0.3">
      <c r="A383" s="4">
        <f t="shared" si="42"/>
        <v>2227</v>
      </c>
      <c r="G383" s="4">
        <f>carbondioxide!L483</f>
        <v>1338.4402892389862</v>
      </c>
      <c r="H383" s="4">
        <f t="shared" si="36"/>
        <v>8.4663169743951947</v>
      </c>
      <c r="I383" s="4">
        <f t="shared" si="40"/>
        <v>5.4809061453604482</v>
      </c>
      <c r="J383" s="4">
        <f t="shared" si="37"/>
        <v>2.6539516283461984</v>
      </c>
      <c r="K383" s="4">
        <f>carbondioxide!S483</f>
        <v>1338.4404114568567</v>
      </c>
      <c r="L383" s="4">
        <f t="shared" si="38"/>
        <v>8.4663174629232092</v>
      </c>
      <c r="M383" s="4">
        <f t="shared" si="41"/>
        <v>5.4809066624183593</v>
      </c>
      <c r="N383" s="4">
        <f t="shared" si="39"/>
        <v>2.6539522611080675</v>
      </c>
    </row>
    <row r="384" spans="1:14" x14ac:dyDescent="0.3">
      <c r="A384" s="4">
        <f t="shared" si="42"/>
        <v>2228</v>
      </c>
      <c r="G384" s="4">
        <f>carbondioxide!L484</f>
        <v>1341.8415056044801</v>
      </c>
      <c r="H384" s="4">
        <f t="shared" si="36"/>
        <v>8.4798950372374708</v>
      </c>
      <c r="I384" s="4">
        <f t="shared" si="40"/>
        <v>5.4953514093751643</v>
      </c>
      <c r="J384" s="4">
        <f t="shared" si="37"/>
        <v>2.6700087300028392</v>
      </c>
      <c r="K384" s="4">
        <f>carbondioxide!S484</f>
        <v>1341.8416275613893</v>
      </c>
      <c r="L384" s="4">
        <f t="shared" si="38"/>
        <v>8.4798955234867286</v>
      </c>
      <c r="M384" s="4">
        <f t="shared" si="41"/>
        <v>5.4953519241205546</v>
      </c>
      <c r="N384" s="4">
        <f t="shared" si="39"/>
        <v>2.6700093621075101</v>
      </c>
    </row>
    <row r="385" spans="1:14" x14ac:dyDescent="0.3">
      <c r="A385" s="4">
        <f t="shared" si="42"/>
        <v>2229</v>
      </c>
      <c r="G385" s="4">
        <f>carbondioxide!L485</f>
        <v>1345.2281030515487</v>
      </c>
      <c r="H385" s="4">
        <f t="shared" si="36"/>
        <v>8.4933805873525134</v>
      </c>
      <c r="I385" s="4">
        <f t="shared" si="40"/>
        <v>5.5097180569435356</v>
      </c>
      <c r="J385" s="4">
        <f t="shared" si="37"/>
        <v>2.686056676421674</v>
      </c>
      <c r="K385" s="4">
        <f>carbondioxide!S485</f>
        <v>1345.2282247494595</v>
      </c>
      <c r="L385" s="4">
        <f t="shared" si="38"/>
        <v>8.493381071347601</v>
      </c>
      <c r="M385" s="4">
        <f t="shared" si="41"/>
        <v>5.5097185694011372</v>
      </c>
      <c r="N385" s="4">
        <f t="shared" si="39"/>
        <v>2.6860573078597443</v>
      </c>
    </row>
    <row r="386" spans="1:14" x14ac:dyDescent="0.3">
      <c r="A386" s="4">
        <f t="shared" si="42"/>
        <v>2230</v>
      </c>
      <c r="G386" s="4">
        <f>carbondioxide!L486</f>
        <v>1348.6001742195131</v>
      </c>
      <c r="H386" s="4">
        <f t="shared" si="36"/>
        <v>8.506774603833593</v>
      </c>
      <c r="I386" s="4">
        <f t="shared" si="40"/>
        <v>5.5240067176005496</v>
      </c>
      <c r="J386" s="4">
        <f t="shared" si="37"/>
        <v>2.7020950730630382</v>
      </c>
      <c r="K386" s="4">
        <f>carbondioxide!S486</f>
        <v>1348.6002956603659</v>
      </c>
      <c r="L386" s="4">
        <f t="shared" si="38"/>
        <v>8.5067750855987185</v>
      </c>
      <c r="M386" s="4">
        <f t="shared" si="41"/>
        <v>5.5240072277947121</v>
      </c>
      <c r="N386" s="4">
        <f t="shared" si="39"/>
        <v>2.7020957038252993</v>
      </c>
    </row>
    <row r="387" spans="1:14" x14ac:dyDescent="0.3">
      <c r="A387" s="4">
        <f t="shared" si="42"/>
        <v>2231</v>
      </c>
      <c r="G387" s="4">
        <f>carbondioxide!L487</f>
        <v>1351.9578115860081</v>
      </c>
      <c r="H387" s="4">
        <f t="shared" si="36"/>
        <v>8.5200780539066887</v>
      </c>
      <c r="I387" s="4">
        <f t="shared" si="40"/>
        <v>5.5382180172387656</v>
      </c>
      <c r="J387" s="4">
        <f t="shared" si="37"/>
        <v>2.7181235312040113</v>
      </c>
      <c r="K387" s="4">
        <f>carbondioxide!S487</f>
        <v>1351.9579327717213</v>
      </c>
      <c r="L387" s="4">
        <f t="shared" si="38"/>
        <v>8.5200785334656892</v>
      </c>
      <c r="M387" s="4">
        <f t="shared" si="41"/>
        <v>5.5382185251934599</v>
      </c>
      <c r="N387" s="4">
        <f t="shared" si="39"/>
        <v>2.7181241612814455</v>
      </c>
    </row>
    <row r="388" spans="1:14" x14ac:dyDescent="0.3">
      <c r="A388" s="4">
        <f t="shared" si="42"/>
        <v>2232</v>
      </c>
      <c r="G388" s="4">
        <f>carbondioxide!L488</f>
        <v>1355.3011074405676</v>
      </c>
      <c r="H388" s="4">
        <f t="shared" si="36"/>
        <v>8.5332918930330379</v>
      </c>
      <c r="I388" s="4">
        <f t="shared" si="40"/>
        <v>5.5523525780277172</v>
      </c>
      <c r="J388" s="4">
        <f t="shared" si="37"/>
        <v>2.7341416678846886</v>
      </c>
      <c r="K388" s="4">
        <f>carbondioxide!S488</f>
        <v>1355.3012283730377</v>
      </c>
      <c r="L388" s="4">
        <f t="shared" si="38"/>
        <v>8.5332923704093826</v>
      </c>
      <c r="M388" s="4">
        <f t="shared" si="41"/>
        <v>5.552353083766544</v>
      </c>
      <c r="N388" s="4">
        <f t="shared" si="39"/>
        <v>2.7341422972684657</v>
      </c>
    </row>
    <row r="389" spans="1:14" x14ac:dyDescent="0.3">
      <c r="A389" s="4">
        <f t="shared" si="42"/>
        <v>2233</v>
      </c>
      <c r="G389" s="4">
        <f>carbondioxide!L489</f>
        <v>1358.6301538592247</v>
      </c>
      <c r="H389" s="4">
        <f t="shared" si="36"/>
        <v>8.5464170650126938</v>
      </c>
      <c r="I389" s="4">
        <f t="shared" si="40"/>
        <v>5.5664110183377273</v>
      </c>
      <c r="J389" s="4">
        <f t="shared" si="37"/>
        <v>2.7501491058543008</v>
      </c>
      <c r="K389" s="4">
        <f>carbondioxide!S489</f>
        <v>1358.6302745403277</v>
      </c>
      <c r="L389" s="4">
        <f t="shared" si="38"/>
        <v>8.5464175402294931</v>
      </c>
      <c r="M389" s="4">
        <f t="shared" si="41"/>
        <v>5.5664115218839232</v>
      </c>
      <c r="N389" s="4">
        <f t="shared" si="39"/>
        <v>2.7501497345357748</v>
      </c>
    </row>
    <row r="390" spans="1:14" x14ac:dyDescent="0.3">
      <c r="A390" s="4">
        <f t="shared" si="42"/>
        <v>2234</v>
      </c>
      <c r="G390" s="4">
        <f>carbondioxide!L490</f>
        <v>1361.9450426801038</v>
      </c>
      <c r="H390" s="4">
        <f t="shared" si="36"/>
        <v>8.559454502089018</v>
      </c>
      <c r="I390" s="4">
        <f t="shared" si="40"/>
        <v>5.5803939526679995</v>
      </c>
      <c r="J390" s="4">
        <f t="shared" si="37"/>
        <v>2.7661454735172066</v>
      </c>
      <c r="K390" s="4">
        <f>carbondioxide!S490</f>
        <v>1361.945163111694</v>
      </c>
      <c r="L390" s="4">
        <f t="shared" si="38"/>
        <v>8.5594549751690305</v>
      </c>
      <c r="M390" s="4">
        <f t="shared" si="41"/>
        <v>5.5803944540444395</v>
      </c>
      <c r="N390" s="4">
        <f t="shared" si="39"/>
        <v>2.7661461014879123</v>
      </c>
    </row>
    <row r="391" spans="1:14" x14ac:dyDescent="0.3">
      <c r="A391" s="4">
        <f t="shared" si="42"/>
        <v>2235</v>
      </c>
      <c r="G391" s="4">
        <f>carbondioxide!L491</f>
        <v>1365.2458654799814</v>
      </c>
      <c r="H391" s="4">
        <f t="shared" ref="H391:H454" si="43">H$3*LN(G391/G$3)</f>
        <v>8.5724051250539919</v>
      </c>
      <c r="I391" s="4">
        <f t="shared" si="40"/>
        <v>5.5943019915788597</v>
      </c>
      <c r="J391" s="4">
        <f t="shared" ref="J391:J454" si="44">J390+J$3*(I390-J390)</f>
        <v>2.7821304048787829</v>
      </c>
      <c r="K391" s="4">
        <f>carbondioxide!S491</f>
        <v>1365.2459856638927</v>
      </c>
      <c r="L391" s="4">
        <f t="shared" ref="L391:L454" si="45">L$3*LN(K391/K$3)</f>
        <v>8.5724055960196353</v>
      </c>
      <c r="M391" s="4">
        <f t="shared" si="41"/>
        <v>5.5943024908080696</v>
      </c>
      <c r="N391" s="4">
        <f t="shared" ref="N391:N454" si="46">N390+N$3*(M390-N390)</f>
        <v>2.7821310321304336</v>
      </c>
    </row>
    <row r="392" spans="1:14" x14ac:dyDescent="0.3">
      <c r="A392" s="4">
        <f t="shared" si="42"/>
        <v>2236</v>
      </c>
      <c r="G392" s="4">
        <f>carbondioxide!L492</f>
        <v>1368.5327135517944</v>
      </c>
      <c r="H392" s="4">
        <f t="shared" si="43"/>
        <v>8.5852698433543182</v>
      </c>
      <c r="I392" s="4">
        <f t="shared" ref="I392:I455" si="47">I391+I$3*(I$4*H392-I391)+I$5*(J391-I391)</f>
        <v>5.608135741628038</v>
      </c>
      <c r="J392" s="4">
        <f t="shared" si="44"/>
        <v>2.7981035394912395</v>
      </c>
      <c r="K392" s="4">
        <f>carbondioxide!S492</f>
        <v>1368.5328334898395</v>
      </c>
      <c r="L392" s="4">
        <f t="shared" si="45"/>
        <v>8.5852703122276637</v>
      </c>
      <c r="M392" s="4">
        <f t="shared" ref="M392:M455" si="48">M391+M$3*(M$4*L392-M391)+M$5*(N391-M391)</f>
        <v>5.6081362387321949</v>
      </c>
      <c r="N392" s="4">
        <f t="shared" si="46"/>
        <v>2.7981041660157224</v>
      </c>
    </row>
    <row r="393" spans="1:14" x14ac:dyDescent="0.3">
      <c r="A393" s="4">
        <f t="shared" si="42"/>
        <v>2237</v>
      </c>
      <c r="G393" s="4">
        <f>carbondioxide!L493</f>
        <v>1371.8056778830687</v>
      </c>
      <c r="H393" s="4">
        <f t="shared" si="43"/>
        <v>8.5980495551981377</v>
      </c>
      <c r="I393" s="4">
        <f t="shared" si="47"/>
        <v>5.6218958053108574</v>
      </c>
      <c r="J393" s="4">
        <f t="shared" si="44"/>
        <v>2.8140645223993763</v>
      </c>
      <c r="K393" s="4">
        <f>carbondioxide!S493</f>
        <v>1371.8057975770414</v>
      </c>
      <c r="L393" s="4">
        <f t="shared" si="45"/>
        <v>8.5980500220009333</v>
      </c>
      <c r="M393" s="4">
        <f t="shared" si="48"/>
        <v>5.6218963003117981</v>
      </c>
      <c r="N393" s="4">
        <f t="shared" si="46"/>
        <v>2.8140651481887522</v>
      </c>
    </row>
    <row r="394" spans="1:14" x14ac:dyDescent="0.3">
      <c r="A394" s="4">
        <f t="shared" si="42"/>
        <v>2238</v>
      </c>
      <c r="G394" s="4">
        <f>carbondioxide!L494</f>
        <v>1375.0648491352561</v>
      </c>
      <c r="H394" s="4">
        <f t="shared" si="43"/>
        <v>8.610745147662394</v>
      </c>
      <c r="I394" s="4">
        <f t="shared" si="47"/>
        <v>5.6355827810042172</v>
      </c>
      <c r="J394" s="4">
        <f t="shared" si="44"/>
        <v>2.8300130040863136</v>
      </c>
      <c r="K394" s="4">
        <f>carbondioxide!S494</f>
        <v>1375.0649685869291</v>
      </c>
      <c r="L394" s="4">
        <f t="shared" si="45"/>
        <v>8.6107456124160553</v>
      </c>
      <c r="M394" s="4">
        <f t="shared" si="48"/>
        <v>5.6355832739234435</v>
      </c>
      <c r="N394" s="4">
        <f t="shared" si="46"/>
        <v>2.8300136291328113</v>
      </c>
    </row>
    <row r="395" spans="1:14" x14ac:dyDescent="0.3">
      <c r="A395" s="4">
        <f t="shared" si="42"/>
        <v>2239</v>
      </c>
      <c r="G395" s="4">
        <f>carbondioxide!L495</f>
        <v>1378.3103176239447</v>
      </c>
      <c r="H395" s="4">
        <f t="shared" si="43"/>
        <v>8.6233574968006863</v>
      </c>
      <c r="I395" s="4">
        <f t="shared" si="47"/>
        <v>5.6491972629142628</v>
      </c>
      <c r="J395" s="4">
        <f t="shared" si="44"/>
        <v>2.8459486404192074</v>
      </c>
      <c r="K395" s="4">
        <f>carbondioxide!S495</f>
        <v>1378.3104368350714</v>
      </c>
      <c r="L395" s="4">
        <f t="shared" si="45"/>
        <v>8.6233579595263077</v>
      </c>
      <c r="M395" s="4">
        <f t="shared" si="48"/>
        <v>5.6491977537729454</v>
      </c>
      <c r="N395" s="4">
        <f t="shared" si="46"/>
        <v>2.8459492647152222</v>
      </c>
    </row>
    <row r="396" spans="1:14" x14ac:dyDescent="0.3">
      <c r="A396" s="4">
        <f t="shared" si="42"/>
        <v>2240</v>
      </c>
      <c r="G396" s="4">
        <f>carbondioxide!L496</f>
        <v>1381.5421732999323</v>
      </c>
      <c r="H396" s="4">
        <f t="shared" si="43"/>
        <v>8.6358874677515605</v>
      </c>
      <c r="I396" s="4">
        <f t="shared" si="47"/>
        <v>5.6627398410276157</v>
      </c>
      <c r="J396" s="4">
        <f t="shared" si="44"/>
        <v>2.8618710925949791</v>
      </c>
      <c r="K396" s="4">
        <f>carbondioxide!S496</f>
        <v>1381.5422922722469</v>
      </c>
      <c r="L396" s="4">
        <f t="shared" si="45"/>
        <v>8.6358879284699288</v>
      </c>
      <c r="M396" s="4">
        <f t="shared" si="48"/>
        <v>5.6627403298466019</v>
      </c>
      <c r="N396" s="4">
        <f t="shared" si="46"/>
        <v>2.86187171613307</v>
      </c>
    </row>
    <row r="397" spans="1:14" x14ac:dyDescent="0.3">
      <c r="A397" s="4">
        <f t="shared" si="42"/>
        <v>2241</v>
      </c>
      <c r="G397" s="4">
        <f>carbondioxide!L497</f>
        <v>1384.7605057311357</v>
      </c>
      <c r="H397" s="4">
        <f t="shared" si="43"/>
        <v>8.6483359148472143</v>
      </c>
      <c r="I397" s="4">
        <f t="shared" si="47"/>
        <v>5.676211101066067</v>
      </c>
      <c r="J397" s="4">
        <f t="shared" si="44"/>
        <v>2.8777800270860765</v>
      </c>
      <c r="K397" s="4">
        <f>carbondioxide!S497</f>
        <v>1384.7606244663523</v>
      </c>
      <c r="L397" s="4">
        <f t="shared" si="45"/>
        <v>8.6483363735788004</v>
      </c>
      <c r="M397" s="4">
        <f t="shared" si="48"/>
        <v>5.676211587865887</v>
      </c>
      <c r="N397" s="4">
        <f t="shared" si="46"/>
        <v>2.8777806498589631</v>
      </c>
    </row>
    <row r="398" spans="1:14" x14ac:dyDescent="0.3">
      <c r="A398" s="4">
        <f t="shared" si="42"/>
        <v>2242</v>
      </c>
      <c r="G398" s="4">
        <f>carbondioxide!L498</f>
        <v>1387.9654040853152</v>
      </c>
      <c r="H398" s="4">
        <f t="shared" si="43"/>
        <v>8.660703681722465</v>
      </c>
      <c r="I398" s="4">
        <f t="shared" si="47"/>
        <v>5.6896116244446251</v>
      </c>
      <c r="J398" s="4">
        <f t="shared" si="44"/>
        <v>2.8936751155862828</v>
      </c>
      <c r="K398" s="4">
        <f>carbondioxide!S498</f>
        <v>1387.96552258513</v>
      </c>
      <c r="L398" s="4">
        <f t="shared" si="45"/>
        <v>8.6607041384874375</v>
      </c>
      <c r="M398" s="4">
        <f t="shared" si="48"/>
        <v>5.6896121092454948</v>
      </c>
      <c r="N398" s="4">
        <f t="shared" si="46"/>
        <v>2.8936757375868423</v>
      </c>
    </row>
    <row r="399" spans="1:14" x14ac:dyDescent="0.3">
      <c r="A399" s="4">
        <f t="shared" si="42"/>
        <v>2243</v>
      </c>
      <c r="G399" s="4">
        <f>carbondioxide!L499</f>
        <v>1391.156957113596</v>
      </c>
      <c r="H399" s="4">
        <f t="shared" si="43"/>
        <v>8.6729916014239912</v>
      </c>
      <c r="I399" s="4">
        <f t="shared" si="47"/>
        <v>5.7029419882328014</v>
      </c>
      <c r="J399" s="4">
        <f t="shared" si="44"/>
        <v>2.9095560349565983</v>
      </c>
      <c r="K399" s="4">
        <f>carbondioxide!S499</f>
        <v>1391.1570753796864</v>
      </c>
      <c r="L399" s="4">
        <f t="shared" si="45"/>
        <v>8.6729920562422294</v>
      </c>
      <c r="M399" s="4">
        <f t="shared" si="48"/>
        <v>5.7029424710546293</v>
      </c>
      <c r="N399" s="4">
        <f t="shared" si="46"/>
        <v>2.9095566561778634</v>
      </c>
    </row>
    <row r="400" spans="1:14" x14ac:dyDescent="0.3">
      <c r="A400" s="4">
        <f t="shared" si="42"/>
        <v>2244</v>
      </c>
      <c r="G400" s="4">
        <f>carbondioxide!L500</f>
        <v>1394.3352531347666</v>
      </c>
      <c r="H400" s="4">
        <f t="shared" si="43"/>
        <v>8.6852004965197658</v>
      </c>
      <c r="I400" s="4">
        <f t="shared" si="47"/>
        <v>5.7162027651190463</v>
      </c>
      <c r="J400" s="4">
        <f t="shared" si="44"/>
        <v>2.9254224671712072</v>
      </c>
      <c r="K400" s="4">
        <f>carbondioxide!S500</f>
        <v>1394.335371168791</v>
      </c>
      <c r="L400" s="4">
        <f t="shared" si="45"/>
        <v>8.6852009494108486</v>
      </c>
      <c r="M400" s="4">
        <f t="shared" si="48"/>
        <v>5.716203245981438</v>
      </c>
      <c r="N400" s="4">
        <f t="shared" si="46"/>
        <v>2.9254230876063634</v>
      </c>
    </row>
    <row r="401" spans="1:14" x14ac:dyDescent="0.3">
      <c r="A401" s="4">
        <f t="shared" si="42"/>
        <v>2245</v>
      </c>
      <c r="G401" s="4">
        <f>carbondioxide!L501</f>
        <v>1397.5003800203274</v>
      </c>
      <c r="H401" s="4">
        <f t="shared" si="43"/>
        <v>8.6973311792085823</v>
      </c>
      <c r="I401" s="4">
        <f t="shared" si="47"/>
        <v>5.7293945233782235</v>
      </c>
      <c r="J401" s="4">
        <f t="shared" si="44"/>
        <v>2.9412740992635511</v>
      </c>
      <c r="K401" s="4">
        <f>carbondioxide!S501</f>
        <v>1397.500497823926</v>
      </c>
      <c r="L401" s="4">
        <f t="shared" si="45"/>
        <v>8.6973316301918064</v>
      </c>
      <c r="M401" s="4">
        <f t="shared" si="48"/>
        <v>5.7293950023004871</v>
      </c>
      <c r="N401" s="4">
        <f t="shared" si="46"/>
        <v>2.9412747189059338</v>
      </c>
    </row>
    <row r="402" spans="1:14" x14ac:dyDescent="0.3">
      <c r="A402" s="4">
        <f t="shared" si="42"/>
        <v>2246</v>
      </c>
      <c r="G402" s="4">
        <f>carbondioxide!L502</f>
        <v>1400.6524251802803</v>
      </c>
      <c r="H402" s="4">
        <f t="shared" si="43"/>
        <v>8.7093844514296883</v>
      </c>
      <c r="I402" s="4">
        <f t="shared" si="47"/>
        <v>5.7425178268420316</v>
      </c>
      <c r="J402" s="4">
        <f t="shared" si="44"/>
        <v>2.9571106232725226</v>
      </c>
      <c r="K402" s="4">
        <f>carbondioxide!S502</f>
        <v>1400.6525427550755</v>
      </c>
      <c r="L402" s="4">
        <f t="shared" si="45"/>
        <v>8.7093849005240642</v>
      </c>
      <c r="M402" s="4">
        <f t="shared" si="48"/>
        <v>5.742518303843184</v>
      </c>
      <c r="N402" s="4">
        <f t="shared" si="46"/>
        <v>2.9571112421156149</v>
      </c>
    </row>
    <row r="403" spans="1:14" x14ac:dyDescent="0.3">
      <c r="A403" s="4">
        <f t="shared" si="42"/>
        <v>2247</v>
      </c>
      <c r="G403" s="4">
        <f>carbondioxide!L503</f>
        <v>1403.7914755496292</v>
      </c>
      <c r="H403" s="4">
        <f t="shared" si="43"/>
        <v>8.7213611049724005</v>
      </c>
      <c r="I403" s="4">
        <f t="shared" si="47"/>
        <v>5.7555732348722746</v>
      </c>
      <c r="J403" s="4">
        <f t="shared" si="44"/>
        <v>2.9729317361887975</v>
      </c>
      <c r="K403" s="4">
        <f>carbondioxide!S503</f>
        <v>1403.7915928972259</v>
      </c>
      <c r="L403" s="4">
        <f t="shared" si="45"/>
        <v>8.7213615521966688</v>
      </c>
      <c r="M403" s="4">
        <f t="shared" si="48"/>
        <v>5.7555737099710456</v>
      </c>
      <c r="N403" s="4">
        <f t="shared" si="46"/>
        <v>2.9729323542262276</v>
      </c>
    </row>
    <row r="404" spans="1:14" x14ac:dyDescent="0.3">
      <c r="A404" s="4">
        <f t="shared" si="42"/>
        <v>2248</v>
      </c>
      <c r="G404" s="4">
        <f>carbondioxide!L504</f>
        <v>1406.9176175755831</v>
      </c>
      <c r="H404" s="4">
        <f t="shared" si="43"/>
        <v>8.7332619215857132</v>
      </c>
      <c r="I404" s="4">
        <f t="shared" si="47"/>
        <v>5.768561302336888</v>
      </c>
      <c r="J404" s="4">
        <f t="shared" si="44"/>
        <v>2.9887371399013198</v>
      </c>
      <c r="K404" s="4">
        <f>carbondioxide!S504</f>
        <v>1406.9177346975684</v>
      </c>
      <c r="L404" s="4">
        <f t="shared" si="45"/>
        <v>8.7332623669583409</v>
      </c>
      <c r="M404" s="4">
        <f t="shared" si="48"/>
        <v>5.7685617755517251</v>
      </c>
      <c r="N404" s="4">
        <f t="shared" si="46"/>
        <v>2.9887377571268581</v>
      </c>
    </row>
    <row r="405" spans="1:14" x14ac:dyDescent="0.3">
      <c r="A405" s="4">
        <f t="shared" si="42"/>
        <v>2249</v>
      </c>
      <c r="G405" s="4">
        <f>carbondioxide!L505</f>
        <v>1410.0309372054292</v>
      </c>
      <c r="H405" s="4">
        <f t="shared" si="43"/>
        <v>8.7450876730877969</v>
      </c>
      <c r="I405" s="4">
        <f t="shared" si="47"/>
        <v>5.7814825795886273</v>
      </c>
      <c r="J405" s="4">
        <f t="shared" si="44"/>
        <v>3.0045265411439539</v>
      </c>
      <c r="K405" s="4">
        <f>carbondioxide!S505</f>
        <v>1410.031054103373</v>
      </c>
      <c r="L405" s="4">
        <f t="shared" si="45"/>
        <v>8.7450881166269809</v>
      </c>
      <c r="M405" s="4">
        <f t="shared" si="48"/>
        <v>5.7814830509376991</v>
      </c>
      <c r="N405" s="4">
        <f t="shared" si="46"/>
        <v>3.0045271575515113</v>
      </c>
    </row>
    <row r="406" spans="1:14" x14ac:dyDescent="0.3">
      <c r="A406" s="4">
        <f t="shared" si="42"/>
        <v>2250</v>
      </c>
      <c r="G406" s="4">
        <f>carbondioxide!L506</f>
        <v>1413.1315198750742</v>
      </c>
      <c r="H406" s="4">
        <f t="shared" si="43"/>
        <v>8.7568391214753749</v>
      </c>
      <c r="I406" s="4">
        <f t="shared" si="47"/>
        <v>5.7943376124463288</v>
      </c>
      <c r="J406" s="4">
        <f t="shared" si="44"/>
        <v>3.0202996514423197</v>
      </c>
      <c r="K406" s="4">
        <f>carbondioxide!S506</f>
        <v>1413.1316365505293</v>
      </c>
      <c r="L406" s="4">
        <f t="shared" si="45"/>
        <v>8.7568395631990583</v>
      </c>
      <c r="M406" s="4">
        <f t="shared" si="48"/>
        <v>5.7943380819475321</v>
      </c>
      <c r="N406" s="4">
        <f t="shared" si="46"/>
        <v>3.0203002670259447</v>
      </c>
    </row>
    <row r="407" spans="1:14" x14ac:dyDescent="0.3">
      <c r="A407" s="4">
        <f t="shared" si="42"/>
        <v>2251</v>
      </c>
      <c r="G407" s="4">
        <f>carbondioxide!L507</f>
        <v>1416.2194504982201</v>
      </c>
      <c r="H407" s="4">
        <f t="shared" si="43"/>
        <v>8.7685170190329309</v>
      </c>
      <c r="I407" s="4">
        <f t="shared" si="47"/>
        <v>5.8071269421786615</v>
      </c>
      <c r="J407" s="4">
        <f t="shared" si="44"/>
        <v>3.0360561870608227</v>
      </c>
      <c r="K407" s="4">
        <f>carbondioxide!S507</f>
        <v>1416.2195669527221</v>
      </c>
      <c r="L407" s="4">
        <f t="shared" si="45"/>
        <v>8.768517458958792</v>
      </c>
      <c r="M407" s="4">
        <f t="shared" si="48"/>
        <v>5.8071274098496266</v>
      </c>
      <c r="N407" s="4">
        <f t="shared" si="46"/>
        <v>3.0360568018146994</v>
      </c>
    </row>
    <row r="408" spans="1:14" x14ac:dyDescent="0.3">
      <c r="A408" s="4">
        <f t="shared" si="42"/>
        <v>2252</v>
      </c>
      <c r="G408" s="4">
        <f>carbondioxide!L508</f>
        <v>1419.2948134561648</v>
      </c>
      <c r="H408" s="4">
        <f t="shared" si="43"/>
        <v>8.7801221084416667</v>
      </c>
      <c r="I408" s="4">
        <f t="shared" si="47"/>
        <v>5.8198511054902813</v>
      </c>
      <c r="J408" s="4">
        <f t="shared" si="44"/>
        <v>3.0517958689498919</v>
      </c>
      <c r="K408" s="4">
        <f>carbondioxide!S508</f>
        <v>1419.2949296912327</v>
      </c>
      <c r="L408" s="4">
        <f t="shared" si="45"/>
        <v>8.7801225465871333</v>
      </c>
      <c r="M408" s="4">
        <f t="shared" si="48"/>
        <v>5.8198515713483729</v>
      </c>
      <c r="N408" s="4">
        <f t="shared" si="46"/>
        <v>3.0517964828683377</v>
      </c>
    </row>
    <row r="409" spans="1:14" x14ac:dyDescent="0.3">
      <c r="A409" s="4">
        <f t="shared" si="42"/>
        <v>2253</v>
      </c>
      <c r="G409" s="4">
        <f>carbondioxide!L509</f>
        <v>1422.3576925882103</v>
      </c>
      <c r="H409" s="4">
        <f t="shared" si="43"/>
        <v>8.791655122888228</v>
      </c>
      <c r="I409" s="4">
        <f t="shared" si="47"/>
        <v>5.8325106345102977</v>
      </c>
      <c r="J409" s="4">
        <f t="shared" si="44"/>
        <v>3.0675184226934413</v>
      </c>
      <c r="K409" s="4">
        <f>carbondioxide!S509</f>
        <v>1422.3578086053474</v>
      </c>
      <c r="L409" s="4">
        <f t="shared" si="45"/>
        <v>8.7916555592704828</v>
      </c>
      <c r="M409" s="4">
        <f t="shared" si="48"/>
        <v>5.8325110985726241</v>
      </c>
      <c r="N409" s="4">
        <f t="shared" si="46"/>
        <v>3.0675190357709043</v>
      </c>
    </row>
    <row r="410" spans="1:14" x14ac:dyDescent="0.3">
      <c r="A410" s="4">
        <f t="shared" si="42"/>
        <v>2254</v>
      </c>
      <c r="G410" s="4">
        <f>carbondioxide!L510</f>
        <v>1425.4081711826566</v>
      </c>
      <c r="H410" s="4">
        <f t="shared" si="43"/>
        <v>8.8031167861731028</v>
      </c>
      <c r="I410" s="4">
        <f t="shared" si="47"/>
        <v>5.8451060567829858</v>
      </c>
      <c r="J410" s="4">
        <f t="shared" si="44"/>
        <v>3.0832235784565611</v>
      </c>
      <c r="K410" s="4">
        <f>carbondioxide!S510</f>
        <v>1425.4082869833492</v>
      </c>
      <c r="L410" s="4">
        <f t="shared" si="45"/>
        <v>8.8031172208090851</v>
      </c>
      <c r="M410" s="4">
        <f t="shared" si="48"/>
        <v>5.8451065190663982</v>
      </c>
      <c r="N410" s="4">
        <f t="shared" si="46"/>
        <v>3.0832241906876181</v>
      </c>
    </row>
    <row r="411" spans="1:14" x14ac:dyDescent="0.3">
      <c r="A411" s="4">
        <f t="shared" si="42"/>
        <v>2255</v>
      </c>
      <c r="G411" s="4">
        <f>carbondioxide!L511</f>
        <v>1428.4463319683696</v>
      </c>
      <c r="H411" s="4">
        <f t="shared" si="43"/>
        <v>8.8145078128187038</v>
      </c>
      <c r="I411" s="4">
        <f t="shared" si="47"/>
        <v>5.8576378952606509</v>
      </c>
      <c r="J411" s="4">
        <f t="shared" si="44"/>
        <v>3.0989110709334553</v>
      </c>
      <c r="K411" s="4">
        <f>carbondioxide!S511</f>
        <v>1428.4464475540888</v>
      </c>
      <c r="L411" s="4">
        <f t="shared" si="45"/>
        <v>8.8145082457251149</v>
      </c>
      <c r="M411" s="4">
        <f t="shared" si="48"/>
        <v>5.8576383557817522</v>
      </c>
      <c r="N411" s="4">
        <f t="shared" si="46"/>
        <v>3.0989116823128096</v>
      </c>
    </row>
    <row r="412" spans="1:14" x14ac:dyDescent="0.3">
      <c r="A412" s="4">
        <f t="shared" si="42"/>
        <v>2256</v>
      </c>
      <c r="G412" s="4">
        <f>carbondioxide!L512</f>
        <v>1431.4722571068999</v>
      </c>
      <c r="H412" s="4">
        <f t="shared" si="43"/>
        <v>8.8258289081770513</v>
      </c>
      <c r="I412" s="4">
        <f t="shared" si="47"/>
        <v>5.870106668298579</v>
      </c>
      <c r="J412" s="4">
        <f t="shared" si="44"/>
        <v>3.1145806392956339</v>
      </c>
      <c r="K412" s="4">
        <f>carbondioxide!S512</f>
        <v>1431.4723724790999</v>
      </c>
      <c r="L412" s="4">
        <f t="shared" si="45"/>
        <v>8.8258293393703493</v>
      </c>
      <c r="M412" s="4">
        <f t="shared" si="48"/>
        <v>5.8701071270737248</v>
      </c>
      <c r="N412" s="4">
        <f t="shared" si="46"/>
        <v>3.1145812498181131</v>
      </c>
    </row>
    <row r="413" spans="1:14" x14ac:dyDescent="0.3">
      <c r="A413" s="4">
        <f t="shared" si="42"/>
        <v>2257</v>
      </c>
      <c r="G413" s="4">
        <f>carbondioxide!L513</f>
        <v>1434.4860281851436</v>
      </c>
      <c r="H413" s="4">
        <f t="shared" si="43"/>
        <v>8.8370807685370547</v>
      </c>
      <c r="I413" s="4">
        <f t="shared" si="47"/>
        <v>5.8825128896519896</v>
      </c>
      <c r="J413" s="4">
        <f t="shared" si="44"/>
        <v>3.1302320271403707</v>
      </c>
      <c r="K413" s="4">
        <f>carbondioxide!S513</f>
        <v>1434.4861433452638</v>
      </c>
      <c r="L413" s="4">
        <f t="shared" si="45"/>
        <v>8.8370811980334789</v>
      </c>
      <c r="M413" s="4">
        <f t="shared" si="48"/>
        <v>5.8825133466972961</v>
      </c>
      <c r="N413" s="4">
        <f t="shared" si="46"/>
        <v>3.1302326368009248</v>
      </c>
    </row>
    <row r="414" spans="1:14" x14ac:dyDescent="0.3">
      <c r="A414" s="4">
        <f t="shared" si="42"/>
        <v>2258</v>
      </c>
      <c r="G414" s="4">
        <f>carbondioxide!L514</f>
        <v>1437.487726208522</v>
      </c>
      <c r="H414" s="4">
        <f t="shared" si="43"/>
        <v>8.8482640812313598</v>
      </c>
      <c r="I414" s="4">
        <f t="shared" si="47"/>
        <v>5.8948570684749235</v>
      </c>
      <c r="J414" s="4">
        <f t="shared" si="44"/>
        <v>3.1458649824394369</v>
      </c>
      <c r="K414" s="4">
        <f>carbondioxide!S514</f>
        <v>1437.4878411579862</v>
      </c>
      <c r="L414" s="4">
        <f t="shared" si="45"/>
        <v>8.8482645090469134</v>
      </c>
      <c r="M414" s="4">
        <f t="shared" si="48"/>
        <v>5.8948575238062686</v>
      </c>
      <c r="N414" s="4">
        <f t="shared" si="46"/>
        <v>3.1458655912331364</v>
      </c>
    </row>
    <row r="415" spans="1:14" x14ac:dyDescent="0.3">
      <c r="A415" s="4">
        <f t="shared" si="42"/>
        <v>2259</v>
      </c>
      <c r="G415" s="4">
        <f>carbondioxide!L515</f>
        <v>1440.4774315946706</v>
      </c>
      <c r="H415" s="4">
        <f t="shared" si="43"/>
        <v>8.859379524742705</v>
      </c>
      <c r="I415" s="4">
        <f t="shared" si="47"/>
        <v>5.9071397093209903</v>
      </c>
      <c r="J415" s="4">
        <f t="shared" si="44"/>
        <v>3.1614792574881183</v>
      </c>
      <c r="K415" s="4">
        <f>carbondioxide!S515</f>
        <v>1440.4775463348876</v>
      </c>
      <c r="L415" s="4">
        <f t="shared" si="45"/>
        <v>8.8593799508931763</v>
      </c>
      <c r="M415" s="4">
        <f t="shared" si="48"/>
        <v>5.9071401629540192</v>
      </c>
      <c r="N415" s="4">
        <f t="shared" si="46"/>
        <v>3.1614798654101519</v>
      </c>
    </row>
    <row r="416" spans="1:14" x14ac:dyDescent="0.3">
      <c r="A416" s="4">
        <f t="shared" si="42"/>
        <v>2260</v>
      </c>
      <c r="G416" s="4">
        <f>carbondioxide!L516</f>
        <v>1443.4552241676181</v>
      </c>
      <c r="H416" s="4">
        <f t="shared" si="43"/>
        <v>8.8704277688097957</v>
      </c>
      <c r="I416" s="4">
        <f t="shared" si="47"/>
        <v>5.9193613121459121</v>
      </c>
      <c r="J416" s="4">
        <f t="shared" si="44"/>
        <v>3.1770746088545292</v>
      </c>
      <c r="K416" s="4">
        <f>carbondioxide!S516</f>
        <v>1443.4553386999812</v>
      </c>
      <c r="L416" s="4">
        <f t="shared" si="45"/>
        <v>8.8704281933107492</v>
      </c>
      <c r="M416" s="4">
        <f t="shared" si="48"/>
        <v>5.919361764096041</v>
      </c>
      <c r="N416" s="4">
        <f t="shared" si="46"/>
        <v>3.1770752159002011</v>
      </c>
    </row>
    <row r="417" spans="1:14" x14ac:dyDescent="0.3">
      <c r="A417" s="4">
        <f t="shared" si="42"/>
        <v>2261</v>
      </c>
      <c r="G417" s="4">
        <f>carbondioxide!L517</f>
        <v>1446.4211831524394</v>
      </c>
      <c r="H417" s="4">
        <f t="shared" si="43"/>
        <v>8.8814094745326226</v>
      </c>
      <c r="I417" s="4">
        <f t="shared" si="47"/>
        <v>5.9315223723117816</v>
      </c>
      <c r="J417" s="4">
        <f t="shared" si="44"/>
        <v>3.1926507973292244</v>
      </c>
      <c r="K417" s="4">
        <f>carbondioxide!S517</f>
        <v>1446.4212974783272</v>
      </c>
      <c r="L417" s="4">
        <f t="shared" si="45"/>
        <v>8.881409897399406</v>
      </c>
      <c r="M417" s="4">
        <f t="shared" si="48"/>
        <v>5.9315228225942009</v>
      </c>
      <c r="N417" s="4">
        <f t="shared" si="46"/>
        <v>3.1926514034939535</v>
      </c>
    </row>
    <row r="418" spans="1:14" x14ac:dyDescent="0.3">
      <c r="A418" s="4">
        <f t="shared" si="42"/>
        <v>2262</v>
      </c>
      <c r="G418" s="4">
        <f>carbondioxide!L518</f>
        <v>1449.3753871703723</v>
      </c>
      <c r="H418" s="4">
        <f t="shared" si="43"/>
        <v>8.8923252944772369</v>
      </c>
      <c r="I418" s="4">
        <f t="shared" si="47"/>
        <v>5.9436233805929852</v>
      </c>
      <c r="J418" s="4">
        <f t="shared" si="44"/>
        <v>3.2082075878751253</v>
      </c>
      <c r="K418" s="4">
        <f>carbondioxide!S518</f>
        <v>1449.3755012911492</v>
      </c>
      <c r="L418" s="4">
        <f t="shared" si="45"/>
        <v>8.8923257157249953</v>
      </c>
      <c r="M418" s="4">
        <f t="shared" si="48"/>
        <v>5.9436238292226662</v>
      </c>
      <c r="N418" s="4">
        <f t="shared" si="46"/>
        <v>3.2082081931544431</v>
      </c>
    </row>
    <row r="419" spans="1:14" x14ac:dyDescent="0.3">
      <c r="A419" s="4">
        <f t="shared" si="42"/>
        <v>2263</v>
      </c>
      <c r="G419" s="4">
        <f>carbondioxide!L519</f>
        <v>1452.3179142343795</v>
      </c>
      <c r="H419" s="4">
        <f t="shared" si="43"/>
        <v>8.9031758727799524</v>
      </c>
      <c r="I419" s="4">
        <f t="shared" si="47"/>
        <v>5.955664823183719</v>
      </c>
      <c r="J419" s="4">
        <f t="shared" si="44"/>
        <v>3.2237447495777629</v>
      </c>
      <c r="K419" s="4">
        <f>carbondioxide!S519</f>
        <v>1452.3180281513949</v>
      </c>
      <c r="L419" s="4">
        <f t="shared" si="45"/>
        <v>8.9031762924236126</v>
      </c>
      <c r="M419" s="4">
        <f t="shared" si="48"/>
        <v>5.9556652701754125</v>
      </c>
      <c r="N419" s="4">
        <f t="shared" si="46"/>
        <v>3.2237453539673107</v>
      </c>
    </row>
    <row r="420" spans="1:14" x14ac:dyDescent="0.3">
      <c r="A420" s="4">
        <f t="shared" si="42"/>
        <v>2264</v>
      </c>
      <c r="G420" s="4">
        <f>carbondioxide!L520</f>
        <v>1455.248841745142</v>
      </c>
      <c r="H420" s="4">
        <f t="shared" si="43"/>
        <v>8.913961845250908</v>
      </c>
      <c r="I420" s="4">
        <f t="shared" si="47"/>
        <v>5.9676471817070302</v>
      </c>
      <c r="J420" s="4">
        <f t="shared" si="44"/>
        <v>3.2392620555958449</v>
      </c>
      <c r="K420" s="4">
        <f>carbondioxide!S520</f>
        <v>1455.2489554597314</v>
      </c>
      <c r="L420" s="4">
        <f t="shared" si="45"/>
        <v>8.9139622633052031</v>
      </c>
      <c r="M420" s="4">
        <f t="shared" si="48"/>
        <v>5.9676476270752747</v>
      </c>
      <c r="N420" s="4">
        <f t="shared" si="46"/>
        <v>3.2392626590913727</v>
      </c>
    </row>
    <row r="421" spans="1:14" x14ac:dyDescent="0.3">
      <c r="A421" s="4">
        <f t="shared" si="42"/>
        <v>2265</v>
      </c>
      <c r="G421" s="4">
        <f>carbondioxide!L521</f>
        <v>1458.1682464874732</v>
      </c>
      <c r="H421" s="4">
        <f t="shared" si="43"/>
        <v>8.9246838394770371</v>
      </c>
      <c r="I421" s="4">
        <f t="shared" si="47"/>
        <v>5.9795709332253297</v>
      </c>
      <c r="J421" s="4">
        <f t="shared" si="44"/>
        <v>3.2547592831121563</v>
      </c>
      <c r="K421" s="4">
        <f>carbondioxide!S521</f>
        <v>1458.168360000958</v>
      </c>
      <c r="L421" s="4">
        <f t="shared" si="45"/>
        <v>8.9246842559564943</v>
      </c>
      <c r="M421" s="4">
        <f t="shared" si="48"/>
        <v>5.9795713769844534</v>
      </c>
      <c r="N421" s="4">
        <f t="shared" si="46"/>
        <v>3.2547598857095212</v>
      </c>
    </row>
    <row r="422" spans="1:14" x14ac:dyDescent="0.3">
      <c r="A422" s="4">
        <f t="shared" si="42"/>
        <v>2266</v>
      </c>
      <c r="G422" s="4">
        <f>carbondioxide!L522</f>
        <v>1461.0762046271357</v>
      </c>
      <c r="H422" s="4">
        <f t="shared" si="43"/>
        <v>8.9353424749243668</v>
      </c>
      <c r="I422" s="4">
        <f t="shared" si="47"/>
        <v>5.9914365502523159</v>
      </c>
      <c r="J422" s="4">
        <f t="shared" si="44"/>
        <v>3.2702362132847993</v>
      </c>
      <c r="K422" s="4">
        <f>carbondioxide!S522</f>
        <v>1461.0763179408229</v>
      </c>
      <c r="L422" s="4">
        <f t="shared" si="45"/>
        <v>8.9353428898433158</v>
      </c>
      <c r="M422" s="4">
        <f t="shared" si="48"/>
        <v>5.9914369924164408</v>
      </c>
      <c r="N422" s="4">
        <f t="shared" si="46"/>
        <v>3.2702368149799628</v>
      </c>
    </row>
    <row r="423" spans="1:14" x14ac:dyDescent="0.3">
      <c r="A423" s="4">
        <f t="shared" si="42"/>
        <v>2267</v>
      </c>
      <c r="G423" s="4">
        <f>carbondioxide!L523</f>
        <v>1463.9727917080488</v>
      </c>
      <c r="H423" s="4">
        <f t="shared" si="43"/>
        <v>8.9459383630396392</v>
      </c>
      <c r="I423" s="4">
        <f t="shared" si="47"/>
        <v>6.0032445007662494</v>
      </c>
      <c r="J423" s="4">
        <f t="shared" si="44"/>
        <v>3.2856926311987746</v>
      </c>
      <c r="K423" s="4">
        <f>carbondioxide!S523</f>
        <v>1463.9729048232325</v>
      </c>
      <c r="L423" s="4">
        <f t="shared" si="45"/>
        <v>8.9459387764122198</v>
      </c>
      <c r="M423" s="4">
        <f t="shared" si="48"/>
        <v>6.003244941349295</v>
      </c>
      <c r="N423" s="4">
        <f t="shared" si="46"/>
        <v>3.2856932319878021</v>
      </c>
    </row>
    <row r="424" spans="1:14" x14ac:dyDescent="0.3">
      <c r="A424" s="4">
        <f t="shared" si="42"/>
        <v>2268</v>
      </c>
      <c r="G424" s="4">
        <f>carbondioxide!L524</f>
        <v>1466.8580826498776</v>
      </c>
      <c r="H424" s="4">
        <f t="shared" si="43"/>
        <v>8.9564721073512725</v>
      </c>
      <c r="I424" s="4">
        <f t="shared" si="47"/>
        <v>6.0149952482245235</v>
      </c>
      <c r="J424" s="4">
        <f t="shared" si="44"/>
        <v>3.3011283258179178</v>
      </c>
      <c r="K424" s="4">
        <f>carbondioxide!S524</f>
        <v>1466.8581955678374</v>
      </c>
      <c r="L424" s="4">
        <f t="shared" si="45"/>
        <v>8.9564725191914292</v>
      </c>
      <c r="M424" s="4">
        <f t="shared" si="48"/>
        <v>6.0149956872402095</v>
      </c>
      <c r="N424" s="4">
        <f t="shared" si="46"/>
        <v>3.3011289256969754</v>
      </c>
    </row>
    <row r="425" spans="1:14" x14ac:dyDescent="0.3">
      <c r="A425" s="4">
        <f t="shared" si="42"/>
        <v>2269</v>
      </c>
      <c r="G425" s="4">
        <f>carbondioxide!L525</f>
        <v>1469.7321517459827</v>
      </c>
      <c r="H425" s="4">
        <f t="shared" si="43"/>
        <v>8.9669443035695711</v>
      </c>
      <c r="I425" s="4">
        <f t="shared" si="47"/>
        <v>6.026689251579473</v>
      </c>
      <c r="J425" s="4">
        <f t="shared" si="44"/>
        <v>3.3165430899371873</v>
      </c>
      <c r="K425" s="4">
        <f>carbondioxide!S525</f>
        <v>1469.7322644679859</v>
      </c>
      <c r="L425" s="4">
        <f t="shared" si="45"/>
        <v>8.966944713891067</v>
      </c>
      <c r="M425" s="4">
        <f t="shared" si="48"/>
        <v>6.0266896890413237</v>
      </c>
      <c r="N425" s="4">
        <f t="shared" si="46"/>
        <v>3.316543688902541</v>
      </c>
    </row>
    <row r="426" spans="1:14" x14ac:dyDescent="0.3">
      <c r="A426" s="4">
        <f t="shared" ref="A426:A456" si="49">1+A425</f>
        <v>2270</v>
      </c>
      <c r="G426" s="4">
        <f>carbondioxide!L526</f>
        <v>1472.5950726617289</v>
      </c>
      <c r="H426" s="4">
        <f t="shared" si="43"/>
        <v>8.9773555396862594</v>
      </c>
      <c r="I426" s="4">
        <f t="shared" si="47"/>
        <v>6.0383269652953722</v>
      </c>
      <c r="J426" s="4">
        <f t="shared" si="44"/>
        <v>3.3319367201353156</v>
      </c>
      <c r="K426" s="4">
        <f>carbondioxide!S526</f>
        <v>1472.5951851890291</v>
      </c>
      <c r="L426" s="4">
        <f t="shared" si="45"/>
        <v>8.9773559485026713</v>
      </c>
      <c r="M426" s="4">
        <f t="shared" si="48"/>
        <v>6.0383274012167201</v>
      </c>
      <c r="N426" s="4">
        <f t="shared" si="46"/>
        <v>3.3319373181833294</v>
      </c>
    </row>
    <row r="427" spans="1:14" x14ac:dyDescent="0.3">
      <c r="A427" s="4">
        <f t="shared" si="49"/>
        <v>2271</v>
      </c>
      <c r="G427" s="4">
        <f>carbondioxide!L527</f>
        <v>1475.446918433129</v>
      </c>
      <c r="H427" s="4">
        <f t="shared" si="43"/>
        <v>8.9877063960732322</v>
      </c>
      <c r="I427" s="4">
        <f t="shared" si="47"/>
        <v>6.0499088393665685</v>
      </c>
      <c r="J427" s="4">
        <f t="shared" si="44"/>
        <v>3.3473090167278245</v>
      </c>
      <c r="K427" s="4">
        <f>carbondioxide!S527</f>
        <v>1475.447030766966</v>
      </c>
      <c r="L427" s="4">
        <f t="shared" si="45"/>
        <v>8.9877068033979555</v>
      </c>
      <c r="M427" s="4">
        <f t="shared" si="48"/>
        <v>6.0499092737605569</v>
      </c>
      <c r="N427" s="4">
        <f t="shared" si="46"/>
        <v>3.347309613854959</v>
      </c>
    </row>
    <row r="428" spans="1:14" x14ac:dyDescent="0.3">
      <c r="A428" s="4">
        <f t="shared" si="49"/>
        <v>2272</v>
      </c>
      <c r="G428" s="4">
        <f>carbondioxide!L528</f>
        <v>1478.2877614658191</v>
      </c>
      <c r="H428" s="4">
        <f t="shared" si="43"/>
        <v>8.997997445580582</v>
      </c>
      <c r="I428" s="4">
        <f t="shared" si="47"/>
        <v>6.0614353193367023</v>
      </c>
      <c r="J428" s="4">
        <f t="shared" si="44"/>
        <v>3.3626597837204124</v>
      </c>
      <c r="K428" s="4">
        <f>carbondioxide!S528</f>
        <v>1478.2878736074213</v>
      </c>
      <c r="L428" s="4">
        <f t="shared" si="45"/>
        <v>8.9979978514268364</v>
      </c>
      <c r="M428" s="4">
        <f t="shared" si="48"/>
        <v>6.0614357522162878</v>
      </c>
      <c r="N428" s="4">
        <f t="shared" si="46"/>
        <v>3.3626603799232226</v>
      </c>
    </row>
    <row r="429" spans="1:14" x14ac:dyDescent="0.3">
      <c r="A429" s="4">
        <f t="shared" si="49"/>
        <v>2273</v>
      </c>
      <c r="G429" s="4">
        <f>carbondioxide!L529</f>
        <v>1481.1176735343522</v>
      </c>
      <c r="H429" s="4">
        <f t="shared" si="43"/>
        <v>9.0082292536338393</v>
      </c>
      <c r="I429" s="4">
        <f t="shared" si="47"/>
        <v>6.0729068463189595</v>
      </c>
      <c r="J429" s="4">
        <f t="shared" si="44"/>
        <v>3.3779888287627129</v>
      </c>
      <c r="K429" s="4">
        <f>carbondioxide!S529</f>
        <v>1481.1177854849341</v>
      </c>
      <c r="L429" s="4">
        <f t="shared" si="45"/>
        <v>9.0082296580146668</v>
      </c>
      <c r="M429" s="4">
        <f t="shared" si="48"/>
        <v>6.072907277696916</v>
      </c>
      <c r="N429" s="4">
        <f t="shared" si="46"/>
        <v>3.3779894240378474</v>
      </c>
    </row>
    <row r="430" spans="1:14" x14ac:dyDescent="0.3">
      <c r="A430" s="4">
        <f t="shared" si="49"/>
        <v>2274</v>
      </c>
      <c r="G430" s="4">
        <f>carbondioxide!L530</f>
        <v>1483.9367257817942</v>
      </c>
      <c r="H430" s="4">
        <f t="shared" si="43"/>
        <v>9.0184023783304355</v>
      </c>
      <c r="I430" s="4">
        <f t="shared" si="47"/>
        <v>6.0843238570173144</v>
      </c>
      <c r="J430" s="4">
        <f t="shared" si="44"/>
        <v>3.3932959631024322</v>
      </c>
      <c r="K430" s="4">
        <f>carbondioxide!S530</f>
        <v>1483.9368375425579</v>
      </c>
      <c r="L430" s="4">
        <f t="shared" si="45"/>
        <v>9.0184027812587093</v>
      </c>
      <c r="M430" s="4">
        <f t="shared" si="48"/>
        <v>6.0843242869062371</v>
      </c>
      <c r="N430" s="4">
        <f t="shared" si="46"/>
        <v>3.3932965574466309</v>
      </c>
    </row>
    <row r="431" spans="1:14" x14ac:dyDescent="0.3">
      <c r="A431" s="4">
        <f t="shared" si="49"/>
        <v>2275</v>
      </c>
      <c r="G431" s="4">
        <f>carbondioxide!L531</f>
        <v>1486.744988719619</v>
      </c>
      <c r="H431" s="4">
        <f t="shared" si="43"/>
        <v>9.0285173705353845</v>
      </c>
      <c r="I431" s="4">
        <f t="shared" si="47"/>
        <v>6.0956867837487172</v>
      </c>
      <c r="J431" s="4">
        <f t="shared" si="44"/>
        <v>3.4085810015398685</v>
      </c>
      <c r="K431" s="4">
        <f>carbondioxide!S531</f>
        <v>1486.7451002917546</v>
      </c>
      <c r="L431" s="4">
        <f t="shared" si="45"/>
        <v>9.0285177720238092</v>
      </c>
      <c r="M431" s="4">
        <f t="shared" si="48"/>
        <v>6.0956872121610246</v>
      </c>
      <c r="N431" s="4">
        <f t="shared" si="46"/>
        <v>3.4085815949499616</v>
      </c>
    </row>
    <row r="432" spans="1:14" x14ac:dyDescent="0.3">
      <c r="A432" s="4">
        <f t="shared" si="49"/>
        <v>2276</v>
      </c>
      <c r="G432" s="4">
        <f>carbondioxide!L532</f>
        <v>1489.542532227882</v>
      </c>
      <c r="H432" s="4">
        <f t="shared" si="43"/>
        <v>9.0385747739761371</v>
      </c>
      <c r="I432" s="4">
        <f t="shared" si="47"/>
        <v>6.1069960544661752</v>
      </c>
      <c r="J432" s="4">
        <f t="shared" si="44"/>
        <v>3.4238437623828148</v>
      </c>
      <c r="K432" s="4">
        <f>carbondioxide!S532</f>
        <v>1489.5426436125676</v>
      </c>
      <c r="L432" s="4">
        <f t="shared" si="45"/>
        <v>9.038575174037252</v>
      </c>
      <c r="M432" s="4">
        <f t="shared" si="48"/>
        <v>6.1069964814141127</v>
      </c>
      <c r="N432" s="4">
        <f t="shared" si="46"/>
        <v>3.4238443548557203</v>
      </c>
    </row>
    <row r="433" spans="1:14" x14ac:dyDescent="0.3">
      <c r="A433" s="4">
        <f t="shared" si="49"/>
        <v>2277</v>
      </c>
      <c r="G433" s="4">
        <f>carbondioxide!L533</f>
        <v>1492.3294255556727</v>
      </c>
      <c r="H433" s="4">
        <f t="shared" si="43"/>
        <v>9.0485751253366438</v>
      </c>
      <c r="I433" s="4">
        <f t="shared" si="47"/>
        <v>6.1182520927826891</v>
      </c>
      <c r="J433" s="4">
        <f t="shared" si="44"/>
        <v>3.4390840674018484</v>
      </c>
      <c r="K433" s="4">
        <f>carbondioxide!S533</f>
        <v>1492.3295367540736</v>
      </c>
      <c r="L433" s="4">
        <f t="shared" si="45"/>
        <v>9.0485755239828229</v>
      </c>
      <c r="M433" s="4">
        <f t="shared" si="48"/>
        <v>6.1182525182783314</v>
      </c>
      <c r="N433" s="4">
        <f t="shared" si="46"/>
        <v>3.439084658934572</v>
      </c>
    </row>
    <row r="434" spans="1:14" x14ac:dyDescent="0.3">
      <c r="A434" s="4">
        <f t="shared" si="49"/>
        <v>2278</v>
      </c>
      <c r="G434" s="4">
        <f>carbondioxide!L534</f>
        <v>1495.1057373218248</v>
      </c>
      <c r="H434" s="4">
        <f t="shared" si="43"/>
        <v>9.0585189543505837</v>
      </c>
      <c r="I434" s="4">
        <f t="shared" si="47"/>
        <v>6.1294553179960021</v>
      </c>
      <c r="J434" s="4">
        <f t="shared" si="44"/>
        <v>3.4543017417860113</v>
      </c>
      <c r="K434" s="4">
        <f>carbondioxide!S534</f>
        <v>1495.1058483350946</v>
      </c>
      <c r="L434" s="4">
        <f t="shared" si="45"/>
        <v>9.0585193515940396</v>
      </c>
      <c r="M434" s="4">
        <f t="shared" si="48"/>
        <v>6.129455742051257</v>
      </c>
      <c r="N434" s="4">
        <f t="shared" si="46"/>
        <v>3.4543023323756445</v>
      </c>
    </row>
    <row r="435" spans="1:14" x14ac:dyDescent="0.3">
      <c r="A435" s="4">
        <f t="shared" si="49"/>
        <v>2279</v>
      </c>
      <c r="G435" s="4">
        <f>carbondioxide!L535</f>
        <v>1497.8715355158827</v>
      </c>
      <c r="H435" s="4">
        <f t="shared" si="43"/>
        <v>9.068406783893753</v>
      </c>
      <c r="I435" s="4">
        <f t="shared" si="47"/>
        <v>6.1406061451141172</v>
      </c>
      <c r="J435" s="4">
        <f t="shared" si="44"/>
        <v>3.4694966140988841</v>
      </c>
      <c r="K435" s="4">
        <f>carbondioxide!S535</f>
        <v>1497.8716463451633</v>
      </c>
      <c r="L435" s="4">
        <f t="shared" si="45"/>
        <v>9.0684071797465453</v>
      </c>
      <c r="M435" s="4">
        <f t="shared" si="48"/>
        <v>6.1406065677407282</v>
      </c>
      <c r="N435" s="4">
        <f t="shared" si="46"/>
        <v>3.469497203742602</v>
      </c>
    </row>
    <row r="436" spans="1:14" x14ac:dyDescent="0.3">
      <c r="A436" s="4">
        <f t="shared" si="49"/>
        <v>2280</v>
      </c>
      <c r="G436" s="4">
        <f>carbondioxide!L536</f>
        <v>1500.6268874993084</v>
      </c>
      <c r="H436" s="4">
        <f t="shared" si="43"/>
        <v>9.078239130075632</v>
      </c>
      <c r="I436" s="4">
        <f t="shared" si="47"/>
        <v>6.1517049848815475</v>
      </c>
      <c r="J436" s="4">
        <f t="shared" si="44"/>
        <v>3.4846685162350508</v>
      </c>
      <c r="K436" s="4">
        <f>carbondioxide!S536</f>
        <v>1500.6269981457299</v>
      </c>
      <c r="L436" s="4">
        <f t="shared" si="45"/>
        <v>9.0782395245496588</v>
      </c>
      <c r="M436" s="4">
        <f t="shared" si="48"/>
        <v>6.1517054060910956</v>
      </c>
      <c r="N436" s="4">
        <f t="shared" si="46"/>
        <v>3.4846691049301115</v>
      </c>
    </row>
    <row r="437" spans="1:14" x14ac:dyDescent="0.3">
      <c r="A437" s="4">
        <f t="shared" si="49"/>
        <v>2281</v>
      </c>
      <c r="G437" s="4">
        <f>carbondioxide!L537</f>
        <v>1503.371860006923</v>
      </c>
      <c r="H437" s="4">
        <f t="shared" si="43"/>
        <v>9.0880165023300847</v>
      </c>
      <c r="I437" s="4">
        <f t="shared" si="47"/>
        <v>6.1627522438062536</v>
      </c>
      <c r="J437" s="4">
        <f t="shared" si="44"/>
        <v>3.499817283376963</v>
      </c>
      <c r="K437" s="4">
        <f>carbondioxide!S537</f>
        <v>1503.3719704716043</v>
      </c>
      <c r="L437" s="4">
        <f t="shared" si="45"/>
        <v>9.0880168954370983</v>
      </c>
      <c r="M437" s="4">
        <f t="shared" si="48"/>
        <v>6.1627526636101617</v>
      </c>
      <c r="N437" s="4">
        <f t="shared" si="46"/>
        <v>3.499817871120706</v>
      </c>
    </row>
    <row r="438" spans="1:14" x14ac:dyDescent="0.3">
      <c r="A438" s="4">
        <f t="shared" si="49"/>
        <v>2282</v>
      </c>
      <c r="G438" s="4">
        <f>carbondioxide!L538</f>
        <v>1506.106519148572</v>
      </c>
      <c r="H438" s="4">
        <f t="shared" si="43"/>
        <v>9.0977394035052228</v>
      </c>
      <c r="I438" s="4">
        <f t="shared" si="47"/>
        <v>6.1737483241872395</v>
      </c>
      <c r="J438" s="4">
        <f t="shared" si="44"/>
        <v>3.5149427539522011</v>
      </c>
      <c r="K438" s="4">
        <f>carbondioxide!S538</f>
        <v>1506.1066294326208</v>
      </c>
      <c r="L438" s="4">
        <f t="shared" si="45"/>
        <v>9.0977397952568229</v>
      </c>
      <c r="M438" s="4">
        <f t="shared" si="48"/>
        <v>6.1737487425967741</v>
      </c>
      <c r="N438" s="4">
        <f t="shared" si="46"/>
        <v>3.5149433407420463</v>
      </c>
    </row>
    <row r="439" spans="1:14" x14ac:dyDescent="0.3">
      <c r="A439" s="4">
        <f t="shared" si="49"/>
        <v>2283</v>
      </c>
      <c r="G439" s="4">
        <f>carbondioxide!L539</f>
        <v>1508.8309304110046</v>
      </c>
      <c r="H439" s="4">
        <f t="shared" si="43"/>
        <v>9.1074083299523938</v>
      </c>
      <c r="I439" s="4">
        <f t="shared" si="47"/>
        <v>6.1846936241427661</v>
      </c>
      <c r="J439" s="4">
        <f t="shared" si="44"/>
        <v>3.5300447695911363</v>
      </c>
      <c r="K439" s="4">
        <f>carbondioxide!S539</f>
        <v>1508.8310405155166</v>
      </c>
      <c r="L439" s="4">
        <f t="shared" si="45"/>
        <v>9.1074087203600289</v>
      </c>
      <c r="M439" s="4">
        <f t="shared" si="48"/>
        <v>6.1846940411690401</v>
      </c>
      <c r="N439" s="4">
        <f t="shared" si="46"/>
        <v>3.5300453554245812</v>
      </c>
    </row>
    <row r="440" spans="1:14" x14ac:dyDescent="0.3">
      <c r="A440" s="4">
        <f t="shared" si="49"/>
        <v>2284</v>
      </c>
      <c r="G440" s="4">
        <f>carbondioxide!L540</f>
        <v>1511.5451586599588</v>
      </c>
      <c r="H440" s="4">
        <f t="shared" si="43"/>
        <v>9.1170237716143134</v>
      </c>
      <c r="I440" s="4">
        <f t="shared" si="47"/>
        <v>6.1955885376391411</v>
      </c>
      <c r="J440" s="4">
        <f t="shared" si="44"/>
        <v>3.5451231750849894</v>
      </c>
      <c r="K440" s="4">
        <f>carbondioxide!S540</f>
        <v>1511.5452685860198</v>
      </c>
      <c r="L440" s="4">
        <f t="shared" si="45"/>
        <v>9.1170241606892954</v>
      </c>
      <c r="M440" s="4">
        <f t="shared" si="48"/>
        <v>6.1955889532931172</v>
      </c>
      <c r="N440" s="4">
        <f t="shared" si="46"/>
        <v>3.5451237599596097</v>
      </c>
    </row>
    <row r="441" spans="1:14" x14ac:dyDescent="0.3">
      <c r="A441" s="4">
        <f t="shared" si="49"/>
        <v>2285</v>
      </c>
      <c r="G441" s="4">
        <f>carbondioxide!L541</f>
        <v>1514.2492681424449</v>
      </c>
      <c r="H441" s="4">
        <f t="shared" si="43"/>
        <v>9.1265862121123362</v>
      </c>
      <c r="I441" s="4">
        <f t="shared" si="47"/>
        <v>6.2064334545200666</v>
      </c>
      <c r="J441" s="4">
        <f t="shared" si="44"/>
        <v>3.5601778183442971</v>
      </c>
      <c r="K441" s="4">
        <f>carbondioxide!S541</f>
        <v>1514.2493778911287</v>
      </c>
      <c r="L441" s="4">
        <f t="shared" si="45"/>
        <v>9.1265865998658242</v>
      </c>
      <c r="M441" s="4">
        <f t="shared" si="48"/>
        <v>6.2064338688125584</v>
      </c>
      <c r="N441" s="4">
        <f t="shared" si="46"/>
        <v>3.5601784022577441</v>
      </c>
    </row>
    <row r="442" spans="1:14" x14ac:dyDescent="0.3">
      <c r="A442" s="4">
        <f t="shared" si="49"/>
        <v>2286</v>
      </c>
      <c r="G442" s="4">
        <f>carbondioxide!L542</f>
        <v>1516.9433224892164</v>
      </c>
      <c r="H442" s="4">
        <f t="shared" si="43"/>
        <v>9.1360961288328273</v>
      </c>
      <c r="I442" s="4">
        <f t="shared" si="47"/>
        <v>6.217228760536492</v>
      </c>
      <c r="J442" s="4">
        <f t="shared" si="44"/>
        <v>3.5752085503577753</v>
      </c>
      <c r="K442" s="4">
        <f>carbondioxide!S542</f>
        <v>1516.9434320615862</v>
      </c>
      <c r="L442" s="4">
        <f t="shared" si="45"/>
        <v>9.1360965152758489</v>
      </c>
      <c r="M442" s="4">
        <f t="shared" si="48"/>
        <v>6.2172291734781684</v>
      </c>
      <c r="N442" s="4">
        <f t="shared" si="46"/>
        <v>3.5752091333077756</v>
      </c>
    </row>
    <row r="443" spans="1:14" x14ac:dyDescent="0.3">
      <c r="A443" s="4">
        <f t="shared" si="49"/>
        <v>2287</v>
      </c>
      <c r="G443" s="4">
        <f>carbondioxide!L543</f>
        <v>1519.6273847174198</v>
      </c>
      <c r="H443" s="4">
        <f t="shared" si="43"/>
        <v>9.1455539930126868</v>
      </c>
      <c r="I443" s="4">
        <f t="shared" si="47"/>
        <v>6.2279748373769559</v>
      </c>
      <c r="J443" s="4">
        <f t="shared" si="44"/>
        <v>3.5902152251515904</v>
      </c>
      <c r="K443" s="4">
        <f>carbondioxide!S543</f>
        <v>1519.6274941145286</v>
      </c>
      <c r="L443" s="4">
        <f t="shared" si="45"/>
        <v>9.1455543781561222</v>
      </c>
      <c r="M443" s="4">
        <f t="shared" si="48"/>
        <v>6.2279752489783418</v>
      </c>
      <c r="N443" s="4">
        <f t="shared" si="46"/>
        <v>3.5902158071359436</v>
      </c>
    </row>
    <row r="444" spans="1:14" x14ac:dyDescent="0.3">
      <c r="A444" s="4">
        <f t="shared" si="49"/>
        <v>2288</v>
      </c>
      <c r="G444" s="4">
        <f>carbondioxide!L544</f>
        <v>1522.3015172334217</v>
      </c>
      <c r="H444" s="4">
        <f t="shared" si="43"/>
        <v>9.154960269823972</v>
      </c>
      <c r="I444" s="4">
        <f t="shared" si="47"/>
        <v>6.2386720626983774</v>
      </c>
      <c r="J444" s="4">
        <f t="shared" si="44"/>
        <v>3.6051976997490307</v>
      </c>
      <c r="K444" s="4">
        <f>carbondioxide!S544</f>
        <v>1522.3016264563121</v>
      </c>
      <c r="L444" s="4">
        <f t="shared" si="45"/>
        <v>9.1549606536785735</v>
      </c>
      <c r="M444" s="4">
        <f t="shared" si="48"/>
        <v>6.2386724729698573</v>
      </c>
      <c r="N444" s="4">
        <f t="shared" si="46"/>
        <v>3.6051982807656082</v>
      </c>
    </row>
    <row r="445" spans="1:14" x14ac:dyDescent="0.3">
      <c r="A445" s="4">
        <f t="shared" si="49"/>
        <v>2289</v>
      </c>
      <c r="G445" s="4">
        <f>carbondioxide!L545</f>
        <v>1524.9657818357955</v>
      </c>
      <c r="H445" s="4">
        <f t="shared" si="43"/>
        <v>9.1643154184576563</v>
      </c>
      <c r="I445" s="4">
        <f t="shared" si="47"/>
        <v>6.2493208101572684</v>
      </c>
      <c r="J445" s="4">
        <f t="shared" si="44"/>
        <v>3.6201558341305828</v>
      </c>
      <c r="K445" s="4">
        <f>carbondioxide!S545</f>
        <v>1524.965890885499</v>
      </c>
      <c r="L445" s="4">
        <f t="shared" si="45"/>
        <v>9.1643158010340411</v>
      </c>
      <c r="M445" s="4">
        <f t="shared" si="48"/>
        <v>6.2493212191090883</v>
      </c>
      <c r="N445" s="4">
        <f t="shared" si="46"/>
        <v>3.6201564141773281</v>
      </c>
    </row>
    <row r="446" spans="1:14" x14ac:dyDescent="0.3">
      <c r="A446" s="4">
        <f t="shared" si="49"/>
        <v>2290</v>
      </c>
      <c r="G446" s="4">
        <f>carbondioxide!L546</f>
        <v>1527.6202397184677</v>
      </c>
      <c r="H446" s="4">
        <f t="shared" si="43"/>
        <v>9.1736198922064975</v>
      </c>
      <c r="I446" s="4">
        <f t="shared" si="47"/>
        <v>6.2599214494413378</v>
      </c>
      <c r="J446" s="4">
        <f t="shared" si="44"/>
        <v>3.6350894911944143</v>
      </c>
      <c r="K446" s="4">
        <f>carbondioxide!S546</f>
        <v>1527.6203485960059</v>
      </c>
      <c r="L446" s="4">
        <f t="shared" si="45"/>
        <v>9.1736202735151462</v>
      </c>
      <c r="M446" s="4">
        <f t="shared" si="48"/>
        <v>6.2599218570836079</v>
      </c>
      <c r="N446" s="4">
        <f t="shared" si="46"/>
        <v>3.6350900702693405</v>
      </c>
    </row>
    <row r="447" spans="1:14" x14ac:dyDescent="0.3">
      <c r="A447" s="4">
        <f t="shared" si="49"/>
        <v>2291</v>
      </c>
      <c r="G447" s="4">
        <f>carbondioxide!L547</f>
        <v>1530.2649514740117</v>
      </c>
      <c r="H447" s="4">
        <f t="shared" si="43"/>
        <v>9.1828741385469996</v>
      </c>
      <c r="I447" s="4">
        <f t="shared" si="47"/>
        <v>6.2704743463014623</v>
      </c>
      <c r="J447" s="4">
        <f t="shared" si="44"/>
        <v>3.6499985367172569</v>
      </c>
      <c r="K447" s="4">
        <f>carbondioxide!S547</f>
        <v>1530.2650601803966</v>
      </c>
      <c r="L447" s="4">
        <f t="shared" si="45"/>
        <v>9.1828745185982701</v>
      </c>
      <c r="M447" s="4">
        <f t="shared" si="48"/>
        <v>6.2704747526441595</v>
      </c>
      <c r="N447" s="4">
        <f t="shared" si="46"/>
        <v>3.6499991148184456</v>
      </c>
    </row>
    <row r="448" spans="1:14" x14ac:dyDescent="0.3">
      <c r="A448" s="4">
        <f t="shared" si="49"/>
        <v>2292</v>
      </c>
      <c r="G448" s="4">
        <f>carbondioxide!L548</f>
        <v>1532.8999770970877</v>
      </c>
      <c r="H448" s="4">
        <f t="shared" si="43"/>
        <v>9.1920785992205349</v>
      </c>
      <c r="I448" s="4">
        <f t="shared" si="47"/>
        <v>6.2809798625839894</v>
      </c>
      <c r="J448" s="4">
        <f t="shared" si="44"/>
        <v>3.6648828393156951</v>
      </c>
      <c r="K448" s="4">
        <f>carbondioxide!S548</f>
        <v>1532.9000856333205</v>
      </c>
      <c r="L448" s="4">
        <f t="shared" si="45"/>
        <v>9.1920789780246519</v>
      </c>
      <c r="M448" s="4">
        <f t="shared" si="48"/>
        <v>6.2809802676369584</v>
      </c>
      <c r="N448" s="4">
        <f t="shared" si="46"/>
        <v>3.6648834164412958</v>
      </c>
    </row>
    <row r="449" spans="1:14" x14ac:dyDescent="0.3">
      <c r="A449" s="4">
        <f t="shared" si="49"/>
        <v>2293</v>
      </c>
      <c r="G449" s="4">
        <f>carbondioxide!L549</f>
        <v>1535.525375988014</v>
      </c>
      <c r="H449" s="4">
        <f t="shared" si="43"/>
        <v>9.2012337103135327</v>
      </c>
      <c r="I449" s="4">
        <f t="shared" si="47"/>
        <v>6.2914383562633533</v>
      </c>
      <c r="J449" s="4">
        <f t="shared" si="44"/>
        <v>3.6797422704078588</v>
      </c>
      <c r="K449" s="4">
        <f>carbondioxide!S549</f>
        <v>1535.5254843550863</v>
      </c>
      <c r="L449" s="4">
        <f t="shared" si="45"/>
        <v>9.2012340878806018</v>
      </c>
      <c r="M449" s="4">
        <f t="shared" si="48"/>
        <v>6.2914387600363098</v>
      </c>
      <c r="N449" s="4">
        <f t="shared" si="46"/>
        <v>3.6797428465560871</v>
      </c>
    </row>
    <row r="450" spans="1:14" x14ac:dyDescent="0.3">
      <c r="A450" s="4">
        <f t="shared" si="49"/>
        <v>2294</v>
      </c>
      <c r="G450" s="4">
        <f>carbondioxide!L550</f>
        <v>1538.1412069564697</v>
      </c>
      <c r="H450" s="4">
        <f t="shared" si="43"/>
        <v>9.2103399023368198</v>
      </c>
      <c r="I450" s="4">
        <f t="shared" si="47"/>
        <v>6.3018501814749746</v>
      </c>
      <c r="J450" s="4">
        <f t="shared" si="44"/>
        <v>3.694576704175518</v>
      </c>
      <c r="K450" s="4">
        <f>carbondioxide!S550</f>
        <v>1538.1413151553634</v>
      </c>
      <c r="L450" s="4">
        <f t="shared" si="45"/>
        <v>9.2103402786768189</v>
      </c>
      <c r="M450" s="4">
        <f t="shared" si="48"/>
        <v>6.3018505839775081</v>
      </c>
      <c r="N450" s="4">
        <f t="shared" si="46"/>
        <v>3.6945772793446547</v>
      </c>
    </row>
    <row r="451" spans="1:14" x14ac:dyDescent="0.3">
      <c r="A451" s="4">
        <f t="shared" si="49"/>
        <v>2295</v>
      </c>
      <c r="G451" s="4">
        <f>carbondioxide!L551</f>
        <v>1540.7475282253179</v>
      </c>
      <c r="H451" s="4">
        <f t="shared" si="43"/>
        <v>9.2193976003040454</v>
      </c>
      <c r="I451" s="4">
        <f t="shared" si="47"/>
        <v>6.3122156885484211</v>
      </c>
      <c r="J451" s="4">
        <f t="shared" si="44"/>
        <v>3.7093860175265787</v>
      </c>
      <c r="K451" s="4">
        <f>carbondioxide!S551</f>
        <v>1540.7476362570048</v>
      </c>
      <c r="L451" s="4">
        <f t="shared" si="45"/>
        <v>9.2193979754268316</v>
      </c>
      <c r="M451" s="4">
        <f t="shared" si="48"/>
        <v>6.3122160897899953</v>
      </c>
      <c r="N451" s="4">
        <f t="shared" si="46"/>
        <v>3.7093865917149693</v>
      </c>
    </row>
    <row r="452" spans="1:14" x14ac:dyDescent="0.3">
      <c r="A452" s="4">
        <f t="shared" si="49"/>
        <v>2296</v>
      </c>
      <c r="G452" s="4">
        <f>carbondioxide!L552</f>
        <v>1543.3443974345446</v>
      </c>
      <c r="H452" s="4">
        <f t="shared" si="43"/>
        <v>9.2284072238092367</v>
      </c>
      <c r="I452" s="4">
        <f t="shared" si="47"/>
        <v>6.3225352240408004</v>
      </c>
      <c r="J452" s="4">
        <f t="shared" si="44"/>
        <v>3.7241700900579828</v>
      </c>
      <c r="K452" s="4">
        <f>carbondioxide!S552</f>
        <v>1543.344505299988</v>
      </c>
      <c r="L452" s="4">
        <f t="shared" si="45"/>
        <v>9.2284075977245497</v>
      </c>
      <c r="M452" s="4">
        <f t="shared" si="48"/>
        <v>6.322535624030758</v>
      </c>
      <c r="N452" s="4">
        <f t="shared" si="46"/>
        <v>3.7241706632640357</v>
      </c>
    </row>
    <row r="453" spans="1:14" x14ac:dyDescent="0.3">
      <c r="A453" s="4">
        <f t="shared" si="49"/>
        <v>2297</v>
      </c>
      <c r="G453" s="4">
        <f>carbondioxide!L553</f>
        <v>1545.931871645309</v>
      </c>
      <c r="H453" s="4">
        <f t="shared" si="43"/>
        <v>9.2373691871034733</v>
      </c>
      <c r="I453" s="4">
        <f t="shared" si="47"/>
        <v>6.3328091307703716</v>
      </c>
      <c r="J453" s="4">
        <f t="shared" si="44"/>
        <v>3.7389288040190052</v>
      </c>
      <c r="K453" s="4">
        <f>carbondioxide!S553</f>
        <v>1545.931979345462</v>
      </c>
      <c r="L453" s="4">
        <f t="shared" si="45"/>
        <v>9.237369559820932</v>
      </c>
      <c r="M453" s="4">
        <f t="shared" si="48"/>
        <v>6.3328095295179327</v>
      </c>
      <c r="N453" s="4">
        <f t="shared" si="46"/>
        <v>3.7389293762411908</v>
      </c>
    </row>
    <row r="454" spans="1:14" x14ac:dyDescent="0.3">
      <c r="A454" s="4">
        <f t="shared" si="49"/>
        <v>2298</v>
      </c>
      <c r="G454" s="4">
        <f>carbondioxide!L554</f>
        <v>1548.5100073440944</v>
      </c>
      <c r="H454" s="4">
        <f t="shared" si="43"/>
        <v>9.2462838991706686</v>
      </c>
      <c r="I454" s="4">
        <f t="shared" si="47"/>
        <v>6.343037747850337</v>
      </c>
      <c r="J454" s="4">
        <f t="shared" si="44"/>
        <v>3.7536620442749529</v>
      </c>
      <c r="K454" s="4">
        <f>carbondioxide!S554</f>
        <v>1548.510114879901</v>
      </c>
      <c r="L454" s="4">
        <f t="shared" si="45"/>
        <v>9.2462842706997801</v>
      </c>
      <c r="M454" s="4">
        <f t="shared" si="48"/>
        <v>6.3430381453646039</v>
      </c>
      <c r="N454" s="4">
        <f t="shared" si="46"/>
        <v>3.7536626155118027</v>
      </c>
    </row>
    <row r="455" spans="1:14" x14ac:dyDescent="0.3">
      <c r="A455" s="4">
        <f t="shared" si="49"/>
        <v>2299</v>
      </c>
      <c r="G455" s="4">
        <f>carbondioxide!L555</f>
        <v>1551.0788604469569</v>
      </c>
      <c r="H455" s="4">
        <f t="shared" ref="H455:H456" si="50">H$3*LN(G455/G$3)</f>
        <v>9.2551517638024805</v>
      </c>
      <c r="I455" s="4">
        <f t="shared" si="47"/>
        <v>6.3532214107228153</v>
      </c>
      <c r="J455" s="4">
        <f t="shared" ref="J455:J456" si="51">J454+J$3*(I454-J454)</f>
        <v>3.7683696982712611</v>
      </c>
      <c r="K455" s="4">
        <f>carbondioxide!S555</f>
        <v>1551.0789678193521</v>
      </c>
      <c r="L455" s="4">
        <f t="shared" ref="L455:L456" si="52">L$3*LN(K455/K$3)</f>
        <v>9.2551521341526346</v>
      </c>
      <c r="M455" s="4">
        <f t="shared" si="48"/>
        <v>6.3532218070127744</v>
      </c>
      <c r="N455" s="4">
        <f t="shared" ref="N455:N456" si="53">N454+N$3*(M454-N454)</f>
        <v>3.7683702685213665</v>
      </c>
    </row>
    <row r="456" spans="1:14" x14ac:dyDescent="0.3">
      <c r="A456" s="4">
        <f t="shared" si="49"/>
        <v>2300</v>
      </c>
      <c r="G456" s="4">
        <f>carbondioxide!L556</f>
        <v>1553.6384863038693</v>
      </c>
      <c r="H456" s="4">
        <f t="shared" si="50"/>
        <v>9.2639731796723392</v>
      </c>
      <c r="I456" s="4">
        <f t="shared" ref="I456" si="54">I455+I$3*(I$4*H456-I455)+I$5*(J455-I455)</f>
        <v>6.3633604511929533</v>
      </c>
      <c r="J456" s="4">
        <f t="shared" si="51"/>
        <v>3.7830516559979861</v>
      </c>
      <c r="K456" s="4">
        <f>carbondioxide!S556</f>
        <v>1553.6385935137787</v>
      </c>
      <c r="L456" s="4">
        <f t="shared" si="52"/>
        <v>9.2639735488528139</v>
      </c>
      <c r="M456" s="4">
        <f t="shared" ref="M456" si="55">M455+M$3*(M$4*L456-M455)+M$5*(N455-M455)</f>
        <v>6.3633608462674758</v>
      </c>
      <c r="N456" s="4">
        <f t="shared" si="53"/>
        <v>3.7830522252599978</v>
      </c>
    </row>
    <row r="457" spans="1:14" x14ac:dyDescent="0.3">
      <c r="A457" s="4"/>
    </row>
    <row r="458" spans="1:14" x14ac:dyDescent="0.3">
      <c r="A458" s="4"/>
    </row>
    <row r="459" spans="1:14" x14ac:dyDescent="0.3">
      <c r="A459" s="4"/>
    </row>
    <row r="460" spans="1:14" x14ac:dyDescent="0.3">
      <c r="A460" s="4"/>
    </row>
    <row r="461" spans="1:14" x14ac:dyDescent="0.3">
      <c r="A461" s="4"/>
    </row>
    <row r="462" spans="1:14" x14ac:dyDescent="0.3">
      <c r="A462" s="4"/>
    </row>
    <row r="463" spans="1:14" x14ac:dyDescent="0.3">
      <c r="A463" s="4"/>
    </row>
    <row r="464" spans="1:14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364"/>
  <sheetViews>
    <sheetView tabSelected="1" zoomScale="120" zoomScaleNormal="120" workbookViewId="0">
      <pane xSplit="1" ySplit="5" topLeftCell="BA6" activePane="bottomRight" state="frozen"/>
      <selection pane="topRight" activeCell="B1" sqref="B1"/>
      <selection pane="bottomLeft" activeCell="A6" sqref="A6"/>
      <selection pane="bottomRight" activeCell="BH4" sqref="BH4"/>
    </sheetView>
  </sheetViews>
  <sheetFormatPr defaultRowHeight="14.4" x14ac:dyDescent="0.3"/>
  <cols>
    <col min="5" max="7" width="9.109375" style="2"/>
    <col min="11" max="16" width="9.109375" style="2"/>
    <col min="20" max="25" width="9.109375" style="2"/>
    <col min="41" max="43" width="9.109375" style="2"/>
    <col min="50" max="56" width="9.109375" style="2"/>
    <col min="58" max="59" width="9.33203125" bestFit="1" customWidth="1"/>
    <col min="60" max="60" width="12.6640625" style="2" bestFit="1" customWidth="1"/>
    <col min="70" max="70" width="15.33203125" bestFit="1" customWidth="1"/>
    <col min="71" max="72" width="15.33203125" style="2" customWidth="1"/>
    <col min="79" max="81" width="9.33203125" bestFit="1" customWidth="1"/>
    <col min="82" max="82" width="9.33203125" style="2" customWidth="1"/>
    <col min="83" max="83" width="10.5546875" bestFit="1" customWidth="1"/>
  </cols>
  <sheetData>
    <row r="1" spans="1:86" s="2" customFormat="1" x14ac:dyDescent="0.3">
      <c r="B1" s="2" t="s">
        <v>43</v>
      </c>
      <c r="AI1" s="2" t="s">
        <v>11</v>
      </c>
      <c r="AR1" s="1"/>
      <c r="AS1" s="1"/>
      <c r="AT1" s="1"/>
      <c r="BA1" s="2">
        <v>0</v>
      </c>
      <c r="BB1" s="2">
        <v>1</v>
      </c>
      <c r="BC1" s="2">
        <v>0</v>
      </c>
      <c r="BF1" s="21">
        <v>0.05</v>
      </c>
      <c r="BG1" s="22">
        <v>1.4791550423791391E-2</v>
      </c>
      <c r="BH1" s="21">
        <v>0.05</v>
      </c>
      <c r="BU1" s="2" t="s">
        <v>71</v>
      </c>
      <c r="BV1"/>
      <c r="BW1" s="2">
        <v>-0.25</v>
      </c>
      <c r="BX1" s="2" t="s">
        <v>58</v>
      </c>
      <c r="CA1" s="2" t="s">
        <v>60</v>
      </c>
      <c r="CE1" s="2" t="s">
        <v>66</v>
      </c>
    </row>
    <row r="2" spans="1:86" x14ac:dyDescent="0.3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68</v>
      </c>
      <c r="BA2" s="2" t="s">
        <v>69</v>
      </c>
      <c r="BD2" s="2" t="s">
        <v>70</v>
      </c>
      <c r="BE2" s="2" t="s">
        <v>49</v>
      </c>
      <c r="BF2" s="21">
        <v>0.05</v>
      </c>
      <c r="BG2" s="22">
        <v>3.8949976355871406E-2</v>
      </c>
      <c r="BH2" s="21">
        <v>0.05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71</v>
      </c>
      <c r="CB2" s="2"/>
      <c r="CC2" s="2"/>
      <c r="CE2" s="2" t="s">
        <v>67</v>
      </c>
    </row>
    <row r="3" spans="1:86" s="2" customFormat="1" x14ac:dyDescent="0.3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A3" s="1">
        <f>SUMPRODUCT(BA6:BA346,$BT6:$BT346)</f>
        <v>429130.73586512753</v>
      </c>
      <c r="BB3" s="1">
        <f>SUMPRODUCT(BB6:BB346,$BT6:$BT346)</f>
        <v>857191.58903124626</v>
      </c>
      <c r="BC3" s="1">
        <f>SUMPRODUCT(BC6:BC346,$BT6:$BT346)</f>
        <v>1034394.6927200063</v>
      </c>
      <c r="BD3" s="1">
        <f>SUM(BD6:BD346)</f>
        <v>857191.58903124626</v>
      </c>
      <c r="BE3" s="2" t="s">
        <v>54</v>
      </c>
      <c r="BF3" s="21"/>
      <c r="BG3" s="22">
        <v>1.5067585743843686E-2</v>
      </c>
      <c r="BH3" s="21"/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</row>
    <row r="4" spans="1:86" x14ac:dyDescent="0.3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F4" s="21"/>
      <c r="BG4" s="22">
        <v>3.9296218839910933E-2</v>
      </c>
      <c r="BH4" s="21"/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G4" s="2"/>
      <c r="CH4" s="2"/>
    </row>
    <row r="5" spans="1:86" s="2" customFormat="1" x14ac:dyDescent="0.3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E5" s="2" t="s">
        <v>25</v>
      </c>
      <c r="BF5" s="2" t="s">
        <v>26</v>
      </c>
      <c r="BG5" s="2" t="s">
        <v>27</v>
      </c>
      <c r="BH5" s="2" t="s">
        <v>57</v>
      </c>
      <c r="BI5" s="2">
        <v>0.1</v>
      </c>
      <c r="BJ5" s="2">
        <v>0.1</v>
      </c>
      <c r="BK5" s="2">
        <v>0.1</v>
      </c>
      <c r="BR5" s="2">
        <v>0.03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24.497185337015456</v>
      </c>
      <c r="CF5" s="3"/>
      <c r="CG5" s="3"/>
      <c r="CH5" s="3"/>
    </row>
    <row r="6" spans="1:86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 t="shared" ref="BD6:BD69" si="7">SUMPRODUCT(BA6:BC6,BA$1:BC$1)*BT6</f>
        <v>0</v>
      </c>
      <c r="BE6">
        <v>0</v>
      </c>
      <c r="BF6" s="2">
        <v>0</v>
      </c>
      <c r="BG6" s="2">
        <v>0</v>
      </c>
      <c r="BH6" s="2">
        <f t="shared" ref="BH6:BH69" si="8">(BE6*Z6+BF6*AA6+BG6*AB6)/(Z6+AA6+AB6)</f>
        <v>0</v>
      </c>
      <c r="BI6">
        <f>BI$5*BE6^2</f>
        <v>0</v>
      </c>
      <c r="BJ6" s="2">
        <f t="shared" ref="BJ6:BJ69" si="9">BJ$5*BF6^2</f>
        <v>0</v>
      </c>
      <c r="BK6" s="2">
        <f t="shared" ref="BK6:BK69" si="10">BK$5*BG6^2</f>
        <v>0</v>
      </c>
      <c r="BL6">
        <f t="shared" ref="BL6:BL69" si="11">BI6*AR6</f>
        <v>0</v>
      </c>
      <c r="BM6" s="2">
        <f t="shared" ref="BM6:BM69" si="12">BJ6*AS6</f>
        <v>0</v>
      </c>
      <c r="BN6" s="2">
        <f t="shared" ref="BN6:BN69" si="13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1.1868197088520147</v>
      </c>
      <c r="BV6" s="12">
        <f>(BV$3*temperature!$I116+BV$4*temperature!$I116^2+BV$5*temperature!$I116^6)*(L6/L$56)^$BW$1</f>
        <v>0.76813343393367928</v>
      </c>
      <c r="BW6" s="12">
        <f>(BW$3*temperature!$I116+BW$4*temperature!$I116^2+BW$5*temperature!$I116^6)*(M6/M$56)^$BW$1</f>
        <v>0.39373073305027645</v>
      </c>
      <c r="BX6" s="12">
        <f>(BX$3*temperature!$M116+BX$4*temperature!$M116^2+BX$5*temperature!$M116^6)*(K6/K$56)^$BW$1</f>
        <v>1.1868197088520147</v>
      </c>
      <c r="BY6" s="12">
        <f>(BY$3*temperature!$M116+BY$4*temperature!$M116^2+BY$5*temperature!$M116^6)*(L6/L$56)^$BW$1</f>
        <v>0.76813343393367928</v>
      </c>
      <c r="BZ6" s="12">
        <f>(BZ$3*temperature!$M116+BZ$4*temperature!$M116^2+BZ$5*temperature!$M116^6)*(M6/M$56)^$BW$1</f>
        <v>0.39373073305027645</v>
      </c>
      <c r="CA6" s="19">
        <f t="shared" ref="CA6:CA69" si="14">BX6-BU6</f>
        <v>0</v>
      </c>
      <c r="CB6" s="19">
        <f t="shared" ref="CB6:CB69" si="15">BY6-BV6</f>
        <v>0</v>
      </c>
      <c r="CC6" s="19">
        <f t="shared" ref="CC6:CC69" si="16">BZ6-BW6</f>
        <v>0</v>
      </c>
      <c r="CD6" s="19">
        <f t="shared" ref="CD6:CD69" si="17">SUMPRODUCT(CA6:CC6,AR6:AT6)/100</f>
        <v>0</v>
      </c>
      <c r="CE6" s="19">
        <f t="shared" ref="CE6:CE69" si="18">CD6*BS6</f>
        <v>0</v>
      </c>
      <c r="CF6" s="19"/>
      <c r="CG6" s="19"/>
      <c r="CH6" s="19"/>
    </row>
    <row r="7" spans="1:86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9">C7/C6-1</f>
        <v>4.4742751822579585E-3</v>
      </c>
      <c r="G7" s="11">
        <f t="shared" ref="G7:G56" si="20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1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2">L7/L6-1</f>
        <v>2.7065536731051054E-2</v>
      </c>
      <c r="P7" s="11">
        <f t="shared" ref="P7:P56" si="23">M7/M6-1</f>
        <v>1.5383374150363061E-2</v>
      </c>
      <c r="Q7" s="1">
        <v>1869.6711979999998</v>
      </c>
      <c r="R7" s="1"/>
      <c r="S7" s="1"/>
      <c r="T7" s="1">
        <f t="shared" ref="T7:T56" si="24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5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6">(1+AL$5)*AL6</f>
        <v>5.6121102369488263</v>
      </c>
      <c r="AM7" s="14">
        <f t="shared" ref="AM7:AM38" si="27">(1+AM$5)*AM6</f>
        <v>0.66934006151772185</v>
      </c>
      <c r="AN7" s="14">
        <f t="shared" ref="AN7:AN38" si="28">(1+AN$5)*AN6</f>
        <v>0.28975039091570642</v>
      </c>
      <c r="AO7" s="11">
        <f>AL7/AL6-1</f>
        <v>2.0621120954280148E-2</v>
      </c>
      <c r="AP7" s="11">
        <f t="shared" ref="AP7:AP56" si="29">AM7/AM6-1</f>
        <v>2.5977173653231045E-2</v>
      </c>
      <c r="AQ7" s="11">
        <f t="shared" ref="AQ7:AQ56" si="30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1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2">LN(AX7)*B7</f>
        <v>6891.5772663348662</v>
      </c>
      <c r="BB7" s="1">
        <f t="shared" ref="BB7:BB70" si="33">LN(AY7)*C7</f>
        <v>7616.6390780397314</v>
      </c>
      <c r="BC7" s="1">
        <f t="shared" ref="BC7:BC70" si="34">LN(AZ7)*D7</f>
        <v>5787.5726573781021</v>
      </c>
      <c r="BD7" s="1">
        <f t="shared" si="7"/>
        <v>0</v>
      </c>
      <c r="BE7" s="2">
        <v>0</v>
      </c>
      <c r="BF7" s="2">
        <v>0</v>
      </c>
      <c r="BG7" s="2">
        <v>0</v>
      </c>
      <c r="BH7" s="2">
        <f t="shared" si="8"/>
        <v>0</v>
      </c>
      <c r="BI7" s="2">
        <f t="shared" ref="BI7:BI70" si="35">BI$5*BE7^2</f>
        <v>0</v>
      </c>
      <c r="BJ7" s="2">
        <f t="shared" si="9"/>
        <v>0</v>
      </c>
      <c r="BK7" s="2">
        <f t="shared" si="10"/>
        <v>0</v>
      </c>
      <c r="BL7" s="2">
        <f t="shared" si="11"/>
        <v>0</v>
      </c>
      <c r="BM7" s="2">
        <f t="shared" si="12"/>
        <v>0</v>
      </c>
      <c r="BN7" s="2">
        <f t="shared" si="13"/>
        <v>0</v>
      </c>
      <c r="BO7" s="2">
        <f t="shared" ref="BO7:BO70" si="36">2*BI$5*BE7*AR7/Z7*1000</f>
        <v>0</v>
      </c>
      <c r="BP7" s="2">
        <f t="shared" ref="BP7:BP70" si="37">2*BJ$5*BF7*AS7/AA7*1000</f>
        <v>0</v>
      </c>
      <c r="BQ7" s="2">
        <f t="shared" ref="BQ7:BQ70" si="38">2*BK$5*BG7*AT7/AB7*1000</f>
        <v>0</v>
      </c>
      <c r="BR7" s="11">
        <f t="shared" ref="BR7:BR70" si="39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1.2064902473942338</v>
      </c>
      <c r="BV7" s="12">
        <f>(BV$3*temperature!$I117+BV$4*temperature!$I117^2+BV$5*temperature!$I117^6)*(L7/L$56)^$BW$1</f>
        <v>0.782234287328891</v>
      </c>
      <c r="BW7" s="12">
        <f>(BW$3*temperature!$I117+BW$4*temperature!$I117^2+BW$5*temperature!$I117^6)*(M7/M$56)^$BW$1</f>
        <v>0.40175362957996086</v>
      </c>
      <c r="BX7" s="12">
        <f>(BX$3*temperature!$M117+BX$4*temperature!$M117^2+BX$5*temperature!$M117^6)*(K7/K$56)^$BW$1</f>
        <v>1.2064902473942338</v>
      </c>
      <c r="BY7" s="12">
        <f>(BY$3*temperature!$M117+BY$4*temperature!$M117^2+BY$5*temperature!$M117^6)*(L7/L$56)^$BW$1</f>
        <v>0.782234287328891</v>
      </c>
      <c r="BZ7" s="12">
        <f>(BZ$3*temperature!$M117+BZ$4*temperature!$M117^2+BZ$5*temperature!$M117^6)*(M7/M$56)^$BW$1</f>
        <v>0.40175362957996086</v>
      </c>
      <c r="CA7" s="19">
        <f t="shared" si="14"/>
        <v>0</v>
      </c>
      <c r="CB7" s="19">
        <f t="shared" si="15"/>
        <v>0</v>
      </c>
      <c r="CC7" s="19">
        <f t="shared" si="16"/>
        <v>0</v>
      </c>
      <c r="CD7" s="19">
        <f t="shared" si="17"/>
        <v>0</v>
      </c>
      <c r="CE7" s="19">
        <f t="shared" si="18"/>
        <v>0</v>
      </c>
      <c r="CF7" s="19"/>
      <c r="CG7" s="19"/>
      <c r="CH7" s="19"/>
    </row>
    <row r="8" spans="1:86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0">B8/B7-1</f>
        <v>1.2011608277962216E-2</v>
      </c>
      <c r="F8" s="11">
        <f t="shared" si="19"/>
        <v>1.4934227690272417E-2</v>
      </c>
      <c r="G8" s="11">
        <f t="shared" si="20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1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1">K8/K7-1</f>
        <v>4.6140630528093363E-2</v>
      </c>
      <c r="O8" s="11">
        <f t="shared" si="22"/>
        <v>1.9331405760087295E-2</v>
      </c>
      <c r="P8" s="11">
        <f t="shared" si="23"/>
        <v>1.3612154993765335E-2</v>
      </c>
      <c r="Q8" s="1">
        <v>1971.492958</v>
      </c>
      <c r="R8" s="1"/>
      <c r="S8" s="1"/>
      <c r="T8" s="1">
        <f t="shared" si="24"/>
        <v>234.56978602809116</v>
      </c>
      <c r="U8" s="1"/>
      <c r="V8" s="1"/>
      <c r="W8" s="11">
        <f t="shared" ref="W8:W56" si="42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5"/>
        <v>2.8012025142140393</v>
      </c>
      <c r="AD8" s="12"/>
      <c r="AE8" s="12"/>
      <c r="AF8" s="11">
        <f t="shared" ref="AF8:AF54" si="43">AC8/AC7-1</f>
        <v>-8.1868518598653406E-3</v>
      </c>
      <c r="AG8" s="11"/>
      <c r="AH8" s="11"/>
      <c r="AI8" s="1">
        <f t="shared" ref="AI8:AI56" si="44">(1-$AI$5)*AI7+AU7</f>
        <v>15161.168894687262</v>
      </c>
      <c r="AJ8" s="1">
        <f t="shared" ref="AJ8:AJ56" si="45">(1-$AI$5)*AJ7+AV7</f>
        <v>1670.4937536078194</v>
      </c>
      <c r="AK8" s="1">
        <f t="shared" ref="AK8:AK56" si="46">(1-$AI$5)*AK7+AW7</f>
        <v>526.15827388927767</v>
      </c>
      <c r="AL8" s="14">
        <f t="shared" si="26"/>
        <v>5.7278382409537016</v>
      </c>
      <c r="AM8" s="14">
        <f t="shared" si="27"/>
        <v>0.68672762452883207</v>
      </c>
      <c r="AN8" s="14">
        <f t="shared" si="28"/>
        <v>0.296578235488827</v>
      </c>
      <c r="AO8" s="11">
        <f t="shared" ref="AO8:AO56" si="47">AL8/AL7-1</f>
        <v>2.0621120954280148E-2</v>
      </c>
      <c r="AP8" s="11">
        <f t="shared" si="29"/>
        <v>2.5977173653231045E-2</v>
      </c>
      <c r="AQ8" s="11">
        <f t="shared" si="30"/>
        <v>2.3564574154817608E-2</v>
      </c>
      <c r="AR8" s="1">
        <f t="shared" ref="AR8:AR56" si="48">AL8*AI8^$AR$5*B8^(1-$AR$5)</f>
        <v>8040.9720755346516</v>
      </c>
      <c r="AS8" s="1">
        <f t="shared" ref="AS8:AS56" si="49">AM8*AJ8^$AR$5*C8^(1-$AR$5)</f>
        <v>890.76486958931548</v>
      </c>
      <c r="AT8" s="1">
        <f t="shared" ref="AT8:AT56" si="50">AN8*AK8^$AR$5*D8^(1-$AR$5)</f>
        <v>285.29465243098974</v>
      </c>
      <c r="AU8" s="1">
        <f t="shared" ref="AU8:AU56" si="51">$AU$5*AR8</f>
        <v>1608.1944151069304</v>
      </c>
      <c r="AV8" s="1">
        <f t="shared" ref="AV8:AV56" si="52">$AU$5*AS8</f>
        <v>178.15297391786311</v>
      </c>
      <c r="AW8" s="1">
        <f t="shared" ref="AW8:AW56" si="53">$AU$5*AT8</f>
        <v>57.058930486197951</v>
      </c>
      <c r="AX8" s="1">
        <f t="shared" si="31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2"/>
        <v>6988.8092070671009</v>
      </c>
      <c r="BB8" s="1">
        <f t="shared" si="33"/>
        <v>7758.7251631226291</v>
      </c>
      <c r="BC8" s="1">
        <f t="shared" si="34"/>
        <v>5948.9295176931428</v>
      </c>
      <c r="BD8" s="1">
        <f t="shared" si="7"/>
        <v>0</v>
      </c>
      <c r="BE8" s="2">
        <v>0</v>
      </c>
      <c r="BF8" s="2">
        <v>0</v>
      </c>
      <c r="BG8" s="2">
        <v>0</v>
      </c>
      <c r="BH8" s="2">
        <f t="shared" si="8"/>
        <v>0</v>
      </c>
      <c r="BI8" s="2">
        <f t="shared" si="35"/>
        <v>0</v>
      </c>
      <c r="BJ8" s="2">
        <f t="shared" si="9"/>
        <v>0</v>
      </c>
      <c r="BK8" s="2">
        <f t="shared" si="10"/>
        <v>0</v>
      </c>
      <c r="BL8" s="2">
        <f t="shared" si="11"/>
        <v>0</v>
      </c>
      <c r="BM8" s="2">
        <f t="shared" si="12"/>
        <v>0</v>
      </c>
      <c r="BN8" s="2">
        <f t="shared" si="13"/>
        <v>0</v>
      </c>
      <c r="BO8" s="2">
        <f t="shared" si="36"/>
        <v>0</v>
      </c>
      <c r="BP8" s="2">
        <f t="shared" si="37"/>
        <v>0</v>
      </c>
      <c r="BQ8" s="2">
        <f t="shared" si="38"/>
        <v>0</v>
      </c>
      <c r="BR8" s="11">
        <f t="shared" si="39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1.2236403864760717</v>
      </c>
      <c r="BV8" s="12">
        <f>(BV$3*temperature!$I118+BV$4*temperature!$I118^2+BV$5*temperature!$I118^6)*(L8/L$56)^$BW$1</f>
        <v>0.7981655518384545</v>
      </c>
      <c r="BW8" s="12">
        <f>(BW$3*temperature!$I118+BW$4*temperature!$I118^2+BW$5*temperature!$I118^6)*(M8/M$56)^$BW$1</f>
        <v>0.41013805077549392</v>
      </c>
      <c r="BX8" s="12">
        <f>(BX$3*temperature!$M118+BX$4*temperature!$M118^2+BX$5*temperature!$M118^6)*(K8/K$56)^$BW$1</f>
        <v>1.2236403864760717</v>
      </c>
      <c r="BY8" s="12">
        <f>(BY$3*temperature!$M118+BY$4*temperature!$M118^2+BY$5*temperature!$M118^6)*(L8/L$56)^$BW$1</f>
        <v>0.7981655518384545</v>
      </c>
      <c r="BZ8" s="12">
        <f>(BZ$3*temperature!$M118+BZ$4*temperature!$M118^2+BZ$5*temperature!$M118^6)*(M8/M$56)^$BW$1</f>
        <v>0.41013805077549392</v>
      </c>
      <c r="CA8" s="19">
        <f t="shared" si="14"/>
        <v>0</v>
      </c>
      <c r="CB8" s="19">
        <f t="shared" si="15"/>
        <v>0</v>
      </c>
      <c r="CC8" s="19">
        <f t="shared" si="16"/>
        <v>0</v>
      </c>
      <c r="CD8" s="19">
        <f t="shared" si="17"/>
        <v>0</v>
      </c>
      <c r="CE8" s="19">
        <f t="shared" si="18"/>
        <v>0</v>
      </c>
      <c r="CF8" s="19"/>
      <c r="CG8" s="19"/>
      <c r="CH8" s="19"/>
    </row>
    <row r="9" spans="1:86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0"/>
        <v>1.1472857576961815E-2</v>
      </c>
      <c r="F9" s="11">
        <f t="shared" si="19"/>
        <v>2.4002005327018905E-2</v>
      </c>
      <c r="G9" s="11">
        <f t="shared" si="20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1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1"/>
        <v>3.9754761794000393E-2</v>
      </c>
      <c r="O9" s="11">
        <f t="shared" si="22"/>
        <v>-4.9414636340145979E-3</v>
      </c>
      <c r="P9" s="11">
        <f t="shared" si="23"/>
        <v>4.0228159465534929E-2</v>
      </c>
      <c r="Q9" s="1">
        <v>2097.4392969999994</v>
      </c>
      <c r="R9" s="1"/>
      <c r="S9" s="1"/>
      <c r="T9" s="1">
        <f t="shared" si="24"/>
        <v>237.29090404547492</v>
      </c>
      <c r="U9" s="1"/>
      <c r="V9" s="1"/>
      <c r="W9" s="11">
        <f t="shared" si="42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5"/>
        <v>2.7826587622513963</v>
      </c>
      <c r="AD9" s="12"/>
      <c r="AE9" s="12"/>
      <c r="AF9" s="11">
        <f t="shared" si="43"/>
        <v>-6.6199255029035786E-3</v>
      </c>
      <c r="AG9" s="11"/>
      <c r="AH9" s="11"/>
      <c r="AI9" s="1">
        <f t="shared" si="44"/>
        <v>15253.246420325468</v>
      </c>
      <c r="AJ9" s="1">
        <f t="shared" si="45"/>
        <v>1681.5973521649007</v>
      </c>
      <c r="AK9" s="1">
        <f t="shared" si="46"/>
        <v>530.60137698654785</v>
      </c>
      <c r="AL9" s="14">
        <f t="shared" si="26"/>
        <v>5.8459526861269593</v>
      </c>
      <c r="AM9" s="14">
        <f t="shared" si="27"/>
        <v>0.70456686728368834</v>
      </c>
      <c r="AN9" s="14">
        <f t="shared" si="28"/>
        <v>0.3035669753117084</v>
      </c>
      <c r="AO9" s="11">
        <f t="shared" si="47"/>
        <v>2.0621120954280148E-2</v>
      </c>
      <c r="AP9" s="11">
        <f t="shared" si="29"/>
        <v>2.5977173653231045E-2</v>
      </c>
      <c r="AQ9" s="11">
        <f t="shared" si="30"/>
        <v>2.3564574154817608E-2</v>
      </c>
      <c r="AR9" s="1">
        <f t="shared" si="48"/>
        <v>8292.059544327125</v>
      </c>
      <c r="AS9" s="1">
        <f t="shared" si="49"/>
        <v>932.64605335154022</v>
      </c>
      <c r="AT9" s="1">
        <f t="shared" si="50"/>
        <v>298.20656550399173</v>
      </c>
      <c r="AU9" s="1">
        <f t="shared" si="51"/>
        <v>1658.4119088654252</v>
      </c>
      <c r="AV9" s="1">
        <f t="shared" si="52"/>
        <v>186.52921067030806</v>
      </c>
      <c r="AW9" s="1">
        <f t="shared" si="53"/>
        <v>59.641313100798349</v>
      </c>
      <c r="AX9" s="1">
        <f t="shared" si="31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2"/>
        <v>7084.1401665527183</v>
      </c>
      <c r="BB9" s="1">
        <f t="shared" si="33"/>
        <v>7972.6634990587372</v>
      </c>
      <c r="BC9" s="1">
        <f t="shared" si="34"/>
        <v>6117.212933657921</v>
      </c>
      <c r="BD9" s="1">
        <f t="shared" si="7"/>
        <v>0</v>
      </c>
      <c r="BE9" s="2">
        <v>0</v>
      </c>
      <c r="BF9" s="2">
        <v>0</v>
      </c>
      <c r="BG9" s="2">
        <v>0</v>
      </c>
      <c r="BH9" s="2">
        <f t="shared" si="8"/>
        <v>0</v>
      </c>
      <c r="BI9" s="2">
        <f t="shared" si="35"/>
        <v>0</v>
      </c>
      <c r="BJ9" s="2">
        <f t="shared" si="9"/>
        <v>0</v>
      </c>
      <c r="BK9" s="2">
        <f t="shared" si="10"/>
        <v>0</v>
      </c>
      <c r="BL9" s="2">
        <f t="shared" si="11"/>
        <v>0</v>
      </c>
      <c r="BM9" s="2">
        <f t="shared" si="12"/>
        <v>0</v>
      </c>
      <c r="BN9" s="2">
        <f t="shared" si="13"/>
        <v>0</v>
      </c>
      <c r="BO9" s="2">
        <f t="shared" si="36"/>
        <v>0</v>
      </c>
      <c r="BP9" s="2">
        <f t="shared" si="37"/>
        <v>0</v>
      </c>
      <c r="BQ9" s="2">
        <f t="shared" si="38"/>
        <v>0</v>
      </c>
      <c r="BR9" s="11">
        <f t="shared" si="39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1.2430669484500487</v>
      </c>
      <c r="BV9" s="12">
        <f>(BV$3*temperature!$I119+BV$4*temperature!$I119^2+BV$5*temperature!$I119^6)*(L9/L$56)^$BW$1</f>
        <v>0.81941568507505025</v>
      </c>
      <c r="BW9" s="12">
        <f>(BW$3*temperature!$I119+BW$4*temperature!$I119^2+BW$5*temperature!$I119^6)*(M9/M$56)^$BW$1</f>
        <v>0.41601463526406557</v>
      </c>
      <c r="BX9" s="12">
        <f>(BX$3*temperature!$M119+BX$4*temperature!$M119^2+BX$5*temperature!$M119^6)*(K9/K$56)^$BW$1</f>
        <v>1.2430669484500487</v>
      </c>
      <c r="BY9" s="12">
        <f>(BY$3*temperature!$M119+BY$4*temperature!$M119^2+BY$5*temperature!$M119^6)*(L9/L$56)^$BW$1</f>
        <v>0.81941568507505025</v>
      </c>
      <c r="BZ9" s="12">
        <f>(BZ$3*temperature!$M119+BZ$4*temperature!$M119^2+BZ$5*temperature!$M119^6)*(M9/M$56)^$BW$1</f>
        <v>0.41601463526406557</v>
      </c>
      <c r="CA9" s="19">
        <f t="shared" si="14"/>
        <v>0</v>
      </c>
      <c r="CB9" s="19">
        <f t="shared" si="15"/>
        <v>0</v>
      </c>
      <c r="CC9" s="19">
        <f t="shared" si="16"/>
        <v>0</v>
      </c>
      <c r="CD9" s="19">
        <f t="shared" si="17"/>
        <v>0</v>
      </c>
      <c r="CE9" s="19">
        <f t="shared" si="18"/>
        <v>0</v>
      </c>
      <c r="CF9" s="19"/>
      <c r="CG9" s="19"/>
      <c r="CH9" s="19"/>
    </row>
    <row r="10" spans="1:86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0"/>
        <v>1.1221189204017934E-2</v>
      </c>
      <c r="F10" s="11">
        <f t="shared" si="19"/>
        <v>2.3075207768730399E-2</v>
      </c>
      <c r="G10" s="11">
        <f t="shared" si="20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1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1"/>
        <v>5.1935523359457392E-2</v>
      </c>
      <c r="O10" s="11">
        <f t="shared" si="22"/>
        <v>7.2869919706941344E-2</v>
      </c>
      <c r="P10" s="11">
        <f t="shared" si="23"/>
        <v>3.5313486037005015E-2</v>
      </c>
      <c r="Q10" s="1">
        <v>2194.1947959999998</v>
      </c>
      <c r="R10" s="1"/>
      <c r="S10" s="1"/>
      <c r="T10" s="1">
        <f t="shared" si="24"/>
        <v>233.36277932201324</v>
      </c>
      <c r="U10" s="1"/>
      <c r="V10" s="1"/>
      <c r="W10" s="11">
        <f t="shared" si="42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5"/>
        <v>2.7947889818749663</v>
      </c>
      <c r="AD10" s="12"/>
      <c r="AE10" s="12"/>
      <c r="AF10" s="11">
        <f t="shared" si="43"/>
        <v>4.359219243165624E-3</v>
      </c>
      <c r="AG10" s="11"/>
      <c r="AH10" s="11"/>
      <c r="AI10" s="1">
        <f t="shared" si="44"/>
        <v>15386.333687158345</v>
      </c>
      <c r="AJ10" s="1">
        <f t="shared" si="45"/>
        <v>1699.9668276187188</v>
      </c>
      <c r="AK10" s="1">
        <f t="shared" si="46"/>
        <v>537.18255238869142</v>
      </c>
      <c r="AL10" s="14">
        <f t="shared" si="26"/>
        <v>5.9665027835605819</v>
      </c>
      <c r="AM10" s="14">
        <f t="shared" si="27"/>
        <v>0.72286952314542974</v>
      </c>
      <c r="AN10" s="14">
        <f t="shared" si="28"/>
        <v>0.31072040181239485</v>
      </c>
      <c r="AO10" s="11">
        <f t="shared" si="47"/>
        <v>2.0621120954280148E-2</v>
      </c>
      <c r="AP10" s="11">
        <f t="shared" si="29"/>
        <v>2.5977173653231045E-2</v>
      </c>
      <c r="AQ10" s="11">
        <f t="shared" si="30"/>
        <v>2.3564574154817608E-2</v>
      </c>
      <c r="AR10" s="1">
        <f t="shared" si="48"/>
        <v>8553.7876507887431</v>
      </c>
      <c r="AS10" s="1">
        <f t="shared" si="49"/>
        <v>976.61702321789789</v>
      </c>
      <c r="AT10" s="1">
        <f t="shared" si="50"/>
        <v>312.01186130975947</v>
      </c>
      <c r="AU10" s="1">
        <f t="shared" si="51"/>
        <v>1710.7575301577488</v>
      </c>
      <c r="AV10" s="1">
        <f t="shared" si="52"/>
        <v>195.32340464357958</v>
      </c>
      <c r="AW10" s="1">
        <f t="shared" si="53"/>
        <v>62.402372261951896</v>
      </c>
      <c r="AX10" s="1">
        <f t="shared" si="31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2"/>
        <v>7179.4084230486624</v>
      </c>
      <c r="BB10" s="1">
        <f t="shared" si="33"/>
        <v>8186.2998848025645</v>
      </c>
      <c r="BC10" s="1">
        <f t="shared" si="34"/>
        <v>6292.6563697956881</v>
      </c>
      <c r="BD10" s="1">
        <f t="shared" si="7"/>
        <v>0</v>
      </c>
      <c r="BE10" s="2">
        <v>0</v>
      </c>
      <c r="BF10" s="2">
        <v>0</v>
      </c>
      <c r="BG10" s="2">
        <v>0</v>
      </c>
      <c r="BH10" s="2">
        <f t="shared" si="8"/>
        <v>0</v>
      </c>
      <c r="BI10" s="2">
        <f t="shared" si="35"/>
        <v>0</v>
      </c>
      <c r="BJ10" s="2">
        <f t="shared" si="9"/>
        <v>0</v>
      </c>
      <c r="BK10" s="2">
        <f t="shared" si="10"/>
        <v>0</v>
      </c>
      <c r="BL10" s="2">
        <f t="shared" si="11"/>
        <v>0</v>
      </c>
      <c r="BM10" s="2">
        <f t="shared" si="12"/>
        <v>0</v>
      </c>
      <c r="BN10" s="2">
        <f t="shared" si="13"/>
        <v>0</v>
      </c>
      <c r="BO10" s="2">
        <f t="shared" si="36"/>
        <v>0</v>
      </c>
      <c r="BP10" s="2">
        <f t="shared" si="37"/>
        <v>0</v>
      </c>
      <c r="BQ10" s="2">
        <f t="shared" si="38"/>
        <v>0</v>
      </c>
      <c r="BR10" s="11">
        <f t="shared" si="39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1.2593118207155451</v>
      </c>
      <c r="BV10" s="12">
        <f>(BV$3*temperature!$I120+BV$4*temperature!$I120^2+BV$5*temperature!$I120^6)*(L10/L$56)^$BW$1</f>
        <v>0.82564885654975384</v>
      </c>
      <c r="BW10" s="12">
        <f>(BW$3*temperature!$I120+BW$4*temperature!$I120^2+BW$5*temperature!$I120^6)*(M10/M$56)^$BW$1</f>
        <v>0.42251126553065149</v>
      </c>
      <c r="BX10" s="12">
        <f>(BX$3*temperature!$M120+BX$4*temperature!$M120^2+BX$5*temperature!$M120^6)*(K10/K$56)^$BW$1</f>
        <v>1.2593118207155451</v>
      </c>
      <c r="BY10" s="12">
        <f>(BY$3*temperature!$M120+BY$4*temperature!$M120^2+BY$5*temperature!$M120^6)*(L10/L$56)^$BW$1</f>
        <v>0.82564885654975384</v>
      </c>
      <c r="BZ10" s="12">
        <f>(BZ$3*temperature!$M120+BZ$4*temperature!$M120^2+BZ$5*temperature!$M120^6)*(M10/M$56)^$BW$1</f>
        <v>0.42251126553065149</v>
      </c>
      <c r="CA10" s="19">
        <f t="shared" si="14"/>
        <v>0</v>
      </c>
      <c r="CB10" s="19">
        <f t="shared" si="15"/>
        <v>0</v>
      </c>
      <c r="CC10" s="19">
        <f t="shared" si="16"/>
        <v>0</v>
      </c>
      <c r="CD10" s="19">
        <f t="shared" si="17"/>
        <v>0</v>
      </c>
      <c r="CE10" s="19">
        <f t="shared" si="18"/>
        <v>0</v>
      </c>
      <c r="CF10" s="19"/>
      <c r="CG10" s="19"/>
      <c r="CH10" s="19"/>
    </row>
    <row r="11" spans="1:86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0"/>
        <v>1.0843849345893997E-2</v>
      </c>
      <c r="F11" s="11">
        <f t="shared" si="19"/>
        <v>2.3218792043280922E-2</v>
      </c>
      <c r="G11" s="11">
        <f t="shared" si="20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1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1"/>
        <v>4.4553182315254292E-2</v>
      </c>
      <c r="O11" s="11">
        <f t="shared" si="22"/>
        <v>6.5363156890022589E-2</v>
      </c>
      <c r="P11" s="11">
        <f t="shared" si="23"/>
        <v>7.1084306753329551E-2</v>
      </c>
      <c r="Q11" s="1">
        <v>2371.6535028912936</v>
      </c>
      <c r="R11" s="1"/>
      <c r="S11" s="1"/>
      <c r="T11" s="1">
        <f t="shared" si="24"/>
        <v>238.88727562627687</v>
      </c>
      <c r="U11" s="1"/>
      <c r="V11" s="1"/>
      <c r="W11" s="11">
        <f t="shared" si="42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5"/>
        <v>2.697524745164531</v>
      </c>
      <c r="AD11" s="12"/>
      <c r="AE11" s="12"/>
      <c r="AF11" s="11">
        <f t="shared" si="43"/>
        <v>-3.4801996623438303E-2</v>
      </c>
      <c r="AG11" s="11"/>
      <c r="AH11" s="11"/>
      <c r="AI11" s="1">
        <f t="shared" si="44"/>
        <v>15558.457848600259</v>
      </c>
      <c r="AJ11" s="1">
        <f t="shared" si="45"/>
        <v>1725.2935495004265</v>
      </c>
      <c r="AK11" s="1">
        <f t="shared" si="46"/>
        <v>545.86666941177418</v>
      </c>
      <c r="AL11" s="14">
        <f t="shared" si="26"/>
        <v>6.0895387591344337</v>
      </c>
      <c r="AM11" s="14">
        <f t="shared" si="27"/>
        <v>0.74164763027680691</v>
      </c>
      <c r="AN11" s="14">
        <f t="shared" si="28"/>
        <v>0.31804239576231774</v>
      </c>
      <c r="AO11" s="11">
        <f t="shared" si="47"/>
        <v>2.0621120954280148E-2</v>
      </c>
      <c r="AP11" s="11">
        <f t="shared" si="29"/>
        <v>2.5977173653231045E-2</v>
      </c>
      <c r="AQ11" s="11">
        <f t="shared" si="30"/>
        <v>2.3564574154817608E-2</v>
      </c>
      <c r="AR11" s="1">
        <f t="shared" si="48"/>
        <v>8825.4438169729783</v>
      </c>
      <c r="AS11" s="1">
        <f t="shared" si="49"/>
        <v>1023.5788535981193</v>
      </c>
      <c r="AT11" s="1">
        <f t="shared" si="50"/>
        <v>326.75739099029039</v>
      </c>
      <c r="AU11" s="1">
        <f t="shared" si="51"/>
        <v>1765.0887633945958</v>
      </c>
      <c r="AV11" s="1">
        <f t="shared" si="52"/>
        <v>204.71577071962386</v>
      </c>
      <c r="AW11" s="1">
        <f t="shared" si="53"/>
        <v>65.351478198058075</v>
      </c>
      <c r="AX11" s="1">
        <f t="shared" si="31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2"/>
        <v>7273.6577635780595</v>
      </c>
      <c r="BB11" s="1">
        <f t="shared" si="33"/>
        <v>8407.7178793630119</v>
      </c>
      <c r="BC11" s="1">
        <f t="shared" si="34"/>
        <v>6475.328763842509</v>
      </c>
      <c r="BD11" s="1">
        <f t="shared" si="7"/>
        <v>0</v>
      </c>
      <c r="BE11" s="2">
        <v>0</v>
      </c>
      <c r="BF11" s="2">
        <v>0</v>
      </c>
      <c r="BG11" s="2">
        <v>0</v>
      </c>
      <c r="BH11" s="2">
        <f t="shared" si="8"/>
        <v>0</v>
      </c>
      <c r="BI11" s="2">
        <f t="shared" si="35"/>
        <v>0</v>
      </c>
      <c r="BJ11" s="2">
        <f t="shared" si="9"/>
        <v>0</v>
      </c>
      <c r="BK11" s="2">
        <f t="shared" si="10"/>
        <v>0</v>
      </c>
      <c r="BL11" s="2">
        <f t="shared" si="11"/>
        <v>0</v>
      </c>
      <c r="BM11" s="2">
        <f t="shared" si="12"/>
        <v>0</v>
      </c>
      <c r="BN11" s="2">
        <f t="shared" si="13"/>
        <v>0</v>
      </c>
      <c r="BO11" s="2">
        <f t="shared" si="36"/>
        <v>0</v>
      </c>
      <c r="BP11" s="2">
        <f t="shared" si="37"/>
        <v>0</v>
      </c>
      <c r="BQ11" s="2">
        <f t="shared" si="38"/>
        <v>0</v>
      </c>
      <c r="BR11" s="11">
        <f t="shared" si="39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1.278250073957429</v>
      </c>
      <c r="BV11" s="12">
        <f>(BV$3*temperature!$I121+BV$4*temperature!$I121^2+BV$5*temperature!$I121^6)*(L11/L$56)^$BW$1</f>
        <v>0.8335258277849551</v>
      </c>
      <c r="BW11" s="12">
        <f>(BW$3*temperature!$I121+BW$4*temperature!$I121^2+BW$5*temperature!$I121^6)*(M11/M$56)^$BW$1</f>
        <v>0.4255309222237601</v>
      </c>
      <c r="BX11" s="12">
        <f>(BX$3*temperature!$M121+BX$4*temperature!$M121^2+BX$5*temperature!$M121^6)*(K11/K$56)^$BW$1</f>
        <v>1.278250073957429</v>
      </c>
      <c r="BY11" s="12">
        <f>(BY$3*temperature!$M121+BY$4*temperature!$M121^2+BY$5*temperature!$M121^6)*(L11/L$56)^$BW$1</f>
        <v>0.8335258277849551</v>
      </c>
      <c r="BZ11" s="12">
        <f>(BZ$3*temperature!$M121+BZ$4*temperature!$M121^2+BZ$5*temperature!$M121^6)*(M11/M$56)^$BW$1</f>
        <v>0.4255309222237601</v>
      </c>
      <c r="CA11" s="19">
        <f t="shared" si="14"/>
        <v>0</v>
      </c>
      <c r="CB11" s="19">
        <f t="shared" si="15"/>
        <v>0</v>
      </c>
      <c r="CC11" s="19">
        <f t="shared" si="16"/>
        <v>0</v>
      </c>
      <c r="CD11" s="19">
        <f t="shared" si="17"/>
        <v>0</v>
      </c>
      <c r="CE11" s="19">
        <f t="shared" si="18"/>
        <v>0</v>
      </c>
      <c r="CF11" s="19"/>
      <c r="CG11" s="19"/>
      <c r="CH11" s="19"/>
    </row>
    <row r="12" spans="1:86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0"/>
        <v>9.8726777694839729E-3</v>
      </c>
      <c r="F12" s="11">
        <f t="shared" si="19"/>
        <v>2.472733384280823E-2</v>
      </c>
      <c r="G12" s="11">
        <f t="shared" si="20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1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1"/>
        <v>4.8099640910558072E-2</v>
      </c>
      <c r="O12" s="11">
        <f t="shared" si="22"/>
        <v>2.9656771195239795E-2</v>
      </c>
      <c r="P12" s="11">
        <f t="shared" si="23"/>
        <v>-1.3606427947260302E-3</v>
      </c>
      <c r="Q12" s="1">
        <v>2485.4318011903943</v>
      </c>
      <c r="R12" s="1"/>
      <c r="S12" s="1"/>
      <c r="T12" s="1">
        <f t="shared" si="24"/>
        <v>236.5235749850483</v>
      </c>
      <c r="U12" s="1"/>
      <c r="V12" s="1"/>
      <c r="W12" s="11">
        <f t="shared" si="42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5"/>
        <v>2.6878367624889457</v>
      </c>
      <c r="AD12" s="12"/>
      <c r="AE12" s="12"/>
      <c r="AF12" s="11">
        <f t="shared" si="43"/>
        <v>-3.5914342187042259E-3</v>
      </c>
      <c r="AG12" s="11"/>
      <c r="AH12" s="11"/>
      <c r="AI12" s="1">
        <f t="shared" si="44"/>
        <v>15767.700827134828</v>
      </c>
      <c r="AJ12" s="1">
        <f t="shared" si="45"/>
        <v>1757.4799652700076</v>
      </c>
      <c r="AK12" s="1">
        <f t="shared" si="46"/>
        <v>556.63148066865483</v>
      </c>
      <c r="AL12" s="14">
        <f t="shared" si="26"/>
        <v>6.2151118744423215</v>
      </c>
      <c r="AM12" s="14">
        <f t="shared" si="27"/>
        <v>0.76091353955801477</v>
      </c>
      <c r="AN12" s="14">
        <f t="shared" si="28"/>
        <v>0.32553692938163475</v>
      </c>
      <c r="AO12" s="11">
        <f t="shared" si="47"/>
        <v>2.0621120954280148E-2</v>
      </c>
      <c r="AP12" s="11">
        <f t="shared" si="29"/>
        <v>2.5977173653231045E-2</v>
      </c>
      <c r="AQ12" s="11">
        <f t="shared" si="30"/>
        <v>2.3564574154817608E-2</v>
      </c>
      <c r="AR12" s="1">
        <f t="shared" si="48"/>
        <v>9102.7951347293456</v>
      </c>
      <c r="AS12" s="1">
        <f t="shared" si="49"/>
        <v>1074.8581088250889</v>
      </c>
      <c r="AT12" s="1">
        <f t="shared" si="50"/>
        <v>342.49754863160757</v>
      </c>
      <c r="AU12" s="1">
        <f t="shared" si="51"/>
        <v>1820.5590269458692</v>
      </c>
      <c r="AV12" s="1">
        <f t="shared" si="52"/>
        <v>214.9716217650178</v>
      </c>
      <c r="AW12" s="1">
        <f t="shared" si="53"/>
        <v>68.49950972632152</v>
      </c>
      <c r="AX12" s="1">
        <f t="shared" si="31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2"/>
        <v>7362.5438274669214</v>
      </c>
      <c r="BB12" s="1">
        <f t="shared" si="33"/>
        <v>8648.3297303691324</v>
      </c>
      <c r="BC12" s="1">
        <f t="shared" si="34"/>
        <v>6665.4331489365359</v>
      </c>
      <c r="BD12" s="1">
        <f t="shared" si="7"/>
        <v>0</v>
      </c>
      <c r="BE12" s="2">
        <v>0</v>
      </c>
      <c r="BF12" s="2">
        <v>0</v>
      </c>
      <c r="BG12" s="2">
        <v>0</v>
      </c>
      <c r="BH12" s="2">
        <f t="shared" si="8"/>
        <v>0</v>
      </c>
      <c r="BI12" s="2">
        <f t="shared" si="35"/>
        <v>0</v>
      </c>
      <c r="BJ12" s="2">
        <f t="shared" si="9"/>
        <v>0</v>
      </c>
      <c r="BK12" s="2">
        <f t="shared" si="10"/>
        <v>0</v>
      </c>
      <c r="BL12" s="2">
        <f t="shared" si="11"/>
        <v>0</v>
      </c>
      <c r="BM12" s="2">
        <f t="shared" si="12"/>
        <v>0</v>
      </c>
      <c r="BN12" s="2">
        <f t="shared" si="13"/>
        <v>0</v>
      </c>
      <c r="BO12" s="2">
        <f t="shared" si="36"/>
        <v>0</v>
      </c>
      <c r="BP12" s="2">
        <f t="shared" si="37"/>
        <v>0</v>
      </c>
      <c r="BQ12" s="2">
        <f t="shared" si="38"/>
        <v>0</v>
      </c>
      <c r="BR12" s="11">
        <f t="shared" si="39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1.296612906629165</v>
      </c>
      <c r="BV12" s="12">
        <f>(BV$3*temperature!$I122+BV$4*temperature!$I122^2+BV$5*temperature!$I122^6)*(L12/L$56)^$BW$1</f>
        <v>0.84881797034193118</v>
      </c>
      <c r="BW12" s="12">
        <f>(BW$3*temperature!$I122+BW$4*temperature!$I122^2+BW$5*temperature!$I122^6)*(M12/M$56)^$BW$1</f>
        <v>0.43619225056872191</v>
      </c>
      <c r="BX12" s="12">
        <f>(BX$3*temperature!$M122+BX$4*temperature!$M122^2+BX$5*temperature!$M122^6)*(K12/K$56)^$BW$1</f>
        <v>1.296612906629165</v>
      </c>
      <c r="BY12" s="12">
        <f>(BY$3*temperature!$M122+BY$4*temperature!$M122^2+BY$5*temperature!$M122^6)*(L12/L$56)^$BW$1</f>
        <v>0.84881797034193118</v>
      </c>
      <c r="BZ12" s="12">
        <f>(BZ$3*temperature!$M122+BZ$4*temperature!$M122^2+BZ$5*temperature!$M122^6)*(M12/M$56)^$BW$1</f>
        <v>0.43619225056872191</v>
      </c>
      <c r="CA12" s="19">
        <f t="shared" si="14"/>
        <v>0</v>
      </c>
      <c r="CB12" s="19">
        <f t="shared" si="15"/>
        <v>0</v>
      </c>
      <c r="CC12" s="19">
        <f t="shared" si="16"/>
        <v>0</v>
      </c>
      <c r="CD12" s="19">
        <f t="shared" si="17"/>
        <v>0</v>
      </c>
      <c r="CE12" s="19">
        <f t="shared" si="18"/>
        <v>0</v>
      </c>
      <c r="CF12" s="19"/>
      <c r="CG12" s="19"/>
      <c r="CH12" s="19"/>
    </row>
    <row r="13" spans="1:86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0"/>
        <v>9.0378292223478596E-3</v>
      </c>
      <c r="F13" s="11">
        <f t="shared" si="19"/>
        <v>2.3427753268803642E-2</v>
      </c>
      <c r="G13" s="11">
        <f t="shared" si="20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1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1"/>
        <v>3.4943385013603168E-2</v>
      </c>
      <c r="O13" s="11">
        <f t="shared" si="22"/>
        <v>1.4970543202716957E-2</v>
      </c>
      <c r="P13" s="11">
        <f t="shared" si="23"/>
        <v>2.2701301248050587E-2</v>
      </c>
      <c r="Q13" s="1">
        <v>2609.7598050683955</v>
      </c>
      <c r="R13" s="1"/>
      <c r="S13" s="1"/>
      <c r="T13" s="1">
        <f t="shared" si="24"/>
        <v>237.82038632290613</v>
      </c>
      <c r="U13" s="1"/>
      <c r="V13" s="1"/>
      <c r="W13" s="11">
        <f t="shared" si="42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5"/>
        <v>2.6711978739811997</v>
      </c>
      <c r="AD13" s="12"/>
      <c r="AE13" s="12"/>
      <c r="AF13" s="11">
        <f t="shared" si="43"/>
        <v>-6.1904386233404551E-3</v>
      </c>
      <c r="AG13" s="11"/>
      <c r="AH13" s="11"/>
      <c r="AI13" s="1">
        <f t="shared" si="44"/>
        <v>16011.489771367214</v>
      </c>
      <c r="AJ13" s="1">
        <f t="shared" si="45"/>
        <v>1796.7035905080247</v>
      </c>
      <c r="AK13" s="1">
        <f t="shared" si="46"/>
        <v>569.46784232811092</v>
      </c>
      <c r="AL13" s="14">
        <f t="shared" si="26"/>
        <v>6.3432744481495797</v>
      </c>
      <c r="AM13" s="14">
        <f t="shared" si="27"/>
        <v>0.78067992271020803</v>
      </c>
      <c r="AN13" s="14">
        <f t="shared" si="28"/>
        <v>0.33320806849417989</v>
      </c>
      <c r="AO13" s="11">
        <f t="shared" si="47"/>
        <v>2.0621120954280148E-2</v>
      </c>
      <c r="AP13" s="11">
        <f t="shared" si="29"/>
        <v>2.5977173653231045E-2</v>
      </c>
      <c r="AQ13" s="11">
        <f t="shared" si="30"/>
        <v>2.3564574154817608E-2</v>
      </c>
      <c r="AR13" s="1">
        <f t="shared" si="48"/>
        <v>9386.3761279839782</v>
      </c>
      <c r="AS13" s="1">
        <f t="shared" si="49"/>
        <v>1128.3706942022791</v>
      </c>
      <c r="AT13" s="1">
        <f t="shared" si="50"/>
        <v>359.2685772943359</v>
      </c>
      <c r="AU13" s="1">
        <f t="shared" si="51"/>
        <v>1877.2752255967957</v>
      </c>
      <c r="AV13" s="1">
        <f t="shared" si="52"/>
        <v>225.67413884045584</v>
      </c>
      <c r="AW13" s="1">
        <f t="shared" si="53"/>
        <v>71.853715458867185</v>
      </c>
      <c r="AX13" s="1">
        <f t="shared" si="31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2"/>
        <v>7446.7738057733495</v>
      </c>
      <c r="BB13" s="1">
        <f t="shared" si="33"/>
        <v>8885.7483924056814</v>
      </c>
      <c r="BC13" s="1">
        <f t="shared" si="34"/>
        <v>6862.698357477846</v>
      </c>
      <c r="BD13" s="1">
        <f t="shared" si="7"/>
        <v>0</v>
      </c>
      <c r="BE13" s="2">
        <v>0</v>
      </c>
      <c r="BF13" s="2">
        <v>0</v>
      </c>
      <c r="BG13" s="2">
        <v>0</v>
      </c>
      <c r="BH13" s="2">
        <f t="shared" si="8"/>
        <v>0</v>
      </c>
      <c r="BI13" s="2">
        <f t="shared" si="35"/>
        <v>0</v>
      </c>
      <c r="BJ13" s="2">
        <f t="shared" si="9"/>
        <v>0</v>
      </c>
      <c r="BK13" s="2">
        <f t="shared" si="10"/>
        <v>0</v>
      </c>
      <c r="BL13" s="2">
        <f t="shared" si="11"/>
        <v>0</v>
      </c>
      <c r="BM13" s="2">
        <f t="shared" si="12"/>
        <v>0</v>
      </c>
      <c r="BN13" s="2">
        <f t="shared" si="13"/>
        <v>0</v>
      </c>
      <c r="BO13" s="2">
        <f t="shared" si="36"/>
        <v>0</v>
      </c>
      <c r="BP13" s="2">
        <f t="shared" si="37"/>
        <v>0</v>
      </c>
      <c r="BQ13" s="2">
        <f t="shared" si="38"/>
        <v>0</v>
      </c>
      <c r="BR13" s="11">
        <f t="shared" si="39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1.3196615207960363</v>
      </c>
      <c r="BV13" s="12">
        <f>(BV$3*temperature!$I123+BV$4*temperature!$I123^2+BV$5*temperature!$I123^6)*(L13/L$56)^$BW$1</f>
        <v>0.8676526964841903</v>
      </c>
      <c r="BW13" s="12">
        <f>(BW$3*temperature!$I123+BW$4*temperature!$I123^2+BW$5*temperature!$I123^6)*(M13/M$56)^$BW$1</f>
        <v>0.44452281187049186</v>
      </c>
      <c r="BX13" s="12">
        <f>(BX$3*temperature!$M123+BX$4*temperature!$M123^2+BX$5*temperature!$M123^6)*(K13/K$56)^$BW$1</f>
        <v>1.3196615207960363</v>
      </c>
      <c r="BY13" s="12">
        <f>(BY$3*temperature!$M123+BY$4*temperature!$M123^2+BY$5*temperature!$M123^6)*(L13/L$56)^$BW$1</f>
        <v>0.8676526964841903</v>
      </c>
      <c r="BZ13" s="12">
        <f>(BZ$3*temperature!$M123+BZ$4*temperature!$M123^2+BZ$5*temperature!$M123^6)*(M13/M$56)^$BW$1</f>
        <v>0.44452281187049186</v>
      </c>
      <c r="CA13" s="19">
        <f t="shared" si="14"/>
        <v>0</v>
      </c>
      <c r="CB13" s="19">
        <f t="shared" si="15"/>
        <v>0</v>
      </c>
      <c r="CC13" s="19">
        <f t="shared" si="16"/>
        <v>0</v>
      </c>
      <c r="CD13" s="19">
        <f t="shared" si="17"/>
        <v>0</v>
      </c>
      <c r="CE13" s="19">
        <f t="shared" si="18"/>
        <v>0</v>
      </c>
      <c r="CF13" s="19"/>
      <c r="CG13" s="19"/>
      <c r="CH13" s="19"/>
    </row>
    <row r="14" spans="1:86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0"/>
        <v>8.2734628686111922E-3</v>
      </c>
      <c r="F14" s="11">
        <f t="shared" si="19"/>
        <v>2.3486244164987902E-2</v>
      </c>
      <c r="G14" s="11">
        <f t="shared" si="20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1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1"/>
        <v>5.1820435395139697E-2</v>
      </c>
      <c r="O14" s="11">
        <f t="shared" si="22"/>
        <v>7.0579980893573202E-2</v>
      </c>
      <c r="P14" s="11">
        <f t="shared" si="23"/>
        <v>2.8946812894071527E-2</v>
      </c>
      <c r="Q14" s="1">
        <v>2771.6413588603582</v>
      </c>
      <c r="R14" s="1"/>
      <c r="S14" s="1"/>
      <c r="T14" s="1">
        <f t="shared" si="24"/>
        <v>238.15825215926691</v>
      </c>
      <c r="U14" s="1"/>
      <c r="V14" s="1"/>
      <c r="W14" s="11">
        <f t="shared" si="42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5"/>
        <v>2.6506134106401222</v>
      </c>
      <c r="AD14" s="12"/>
      <c r="AE14" s="12"/>
      <c r="AF14" s="11">
        <f t="shared" si="43"/>
        <v>-7.7060795613759225E-3</v>
      </c>
      <c r="AG14" s="11"/>
      <c r="AH14" s="11"/>
      <c r="AI14" s="1">
        <f t="shared" si="44"/>
        <v>16287.616019827288</v>
      </c>
      <c r="AJ14" s="1">
        <f t="shared" si="45"/>
        <v>1842.7073702976782</v>
      </c>
      <c r="AK14" s="1">
        <f t="shared" si="46"/>
        <v>584.37477355416706</v>
      </c>
      <c r="AL14" s="14">
        <f t="shared" si="26"/>
        <v>6.4740798777910671</v>
      </c>
      <c r="AM14" s="14">
        <f t="shared" si="27"/>
        <v>0.80095978063004214</v>
      </c>
      <c r="AN14" s="14">
        <f t="shared" si="28"/>
        <v>0.34105997473319455</v>
      </c>
      <c r="AO14" s="11">
        <f t="shared" si="47"/>
        <v>2.0621120954280148E-2</v>
      </c>
      <c r="AP14" s="11">
        <f t="shared" si="29"/>
        <v>2.5977173653231045E-2</v>
      </c>
      <c r="AQ14" s="11">
        <f t="shared" si="30"/>
        <v>2.3564574154817608E-2</v>
      </c>
      <c r="AR14" s="1">
        <f t="shared" si="48"/>
        <v>9676.3224057587577</v>
      </c>
      <c r="AS14" s="1">
        <f t="shared" si="49"/>
        <v>1185.3622500003498</v>
      </c>
      <c r="AT14" s="1">
        <f t="shared" si="50"/>
        <v>377.08070893414532</v>
      </c>
      <c r="AU14" s="1">
        <f t="shared" si="51"/>
        <v>1935.2644811517516</v>
      </c>
      <c r="AV14" s="1">
        <f t="shared" si="52"/>
        <v>237.07245000006998</v>
      </c>
      <c r="AW14" s="1">
        <f t="shared" si="53"/>
        <v>75.416141786829073</v>
      </c>
      <c r="AX14" s="1">
        <f t="shared" si="31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2"/>
        <v>7526.6328254188866</v>
      </c>
      <c r="BB14" s="1">
        <f t="shared" si="33"/>
        <v>9130.9497737573547</v>
      </c>
      <c r="BC14" s="1">
        <f t="shared" si="34"/>
        <v>7066.2524228381508</v>
      </c>
      <c r="BD14" s="1">
        <f t="shared" si="7"/>
        <v>0</v>
      </c>
      <c r="BE14" s="2">
        <v>0</v>
      </c>
      <c r="BF14" s="2">
        <v>0</v>
      </c>
      <c r="BG14" s="2">
        <v>0</v>
      </c>
      <c r="BH14" s="2">
        <f t="shared" si="8"/>
        <v>0</v>
      </c>
      <c r="BI14" s="2">
        <f t="shared" si="35"/>
        <v>0</v>
      </c>
      <c r="BJ14" s="2">
        <f t="shared" si="9"/>
        <v>0</v>
      </c>
      <c r="BK14" s="2">
        <f t="shared" si="10"/>
        <v>0</v>
      </c>
      <c r="BL14" s="2">
        <f t="shared" si="11"/>
        <v>0</v>
      </c>
      <c r="BM14" s="2">
        <f t="shared" si="12"/>
        <v>0</v>
      </c>
      <c r="BN14" s="2">
        <f t="shared" si="13"/>
        <v>0</v>
      </c>
      <c r="BO14" s="2">
        <f t="shared" si="36"/>
        <v>0</v>
      </c>
      <c r="BP14" s="2">
        <f t="shared" si="37"/>
        <v>0</v>
      </c>
      <c r="BQ14" s="2">
        <f t="shared" si="38"/>
        <v>0</v>
      </c>
      <c r="BR14" s="11">
        <f t="shared" si="39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1.3379161266476787</v>
      </c>
      <c r="BV14" s="12">
        <f>(BV$3*temperature!$I124+BV$4*temperature!$I124^2+BV$5*temperature!$I124^6)*(L14/L$56)^$BW$1</f>
        <v>0.87527771492928119</v>
      </c>
      <c r="BW14" s="12">
        <f>(BW$3*temperature!$I124+BW$4*temperature!$I124^2+BW$5*temperature!$I124^6)*(M14/M$56)^$BW$1</f>
        <v>0.45236266475397369</v>
      </c>
      <c r="BX14" s="12">
        <f>(BX$3*temperature!$M124+BX$4*temperature!$M124^2+BX$5*temperature!$M124^6)*(K14/K$56)^$BW$1</f>
        <v>1.3379161266476787</v>
      </c>
      <c r="BY14" s="12">
        <f>(BY$3*temperature!$M124+BY$4*temperature!$M124^2+BY$5*temperature!$M124^6)*(L14/L$56)^$BW$1</f>
        <v>0.87527771492928119</v>
      </c>
      <c r="BZ14" s="12">
        <f>(BZ$3*temperature!$M124+BZ$4*temperature!$M124^2+BZ$5*temperature!$M124^6)*(M14/M$56)^$BW$1</f>
        <v>0.45236266475397369</v>
      </c>
      <c r="CA14" s="19">
        <f t="shared" si="14"/>
        <v>0</v>
      </c>
      <c r="CB14" s="19">
        <f t="shared" si="15"/>
        <v>0</v>
      </c>
      <c r="CC14" s="19">
        <f t="shared" si="16"/>
        <v>0</v>
      </c>
      <c r="CD14" s="19">
        <f t="shared" si="17"/>
        <v>0</v>
      </c>
      <c r="CE14" s="19">
        <f t="shared" si="18"/>
        <v>0</v>
      </c>
      <c r="CF14" s="19"/>
      <c r="CG14" s="19"/>
      <c r="CH14" s="19"/>
    </row>
    <row r="15" spans="1:86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0"/>
        <v>1.0355828525681954E-2</v>
      </c>
      <c r="F15" s="11">
        <f t="shared" si="19"/>
        <v>2.4178628693027893E-2</v>
      </c>
      <c r="G15" s="11">
        <f t="shared" si="20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1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1"/>
        <v>5.041702355277855E-2</v>
      </c>
      <c r="O15" s="11">
        <f t="shared" si="22"/>
        <v>3.4480934700570565E-2</v>
      </c>
      <c r="P15" s="11">
        <f t="shared" si="23"/>
        <v>3.9507411374135604E-2</v>
      </c>
      <c r="Q15" s="1">
        <v>2952.370692419564</v>
      </c>
      <c r="R15" s="1"/>
      <c r="S15" s="1"/>
      <c r="T15" s="1">
        <f t="shared" si="24"/>
        <v>239.03603915056789</v>
      </c>
      <c r="U15" s="1"/>
      <c r="V15" s="1"/>
      <c r="W15" s="11">
        <f t="shared" si="42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5"/>
        <v>2.6411173167387387</v>
      </c>
      <c r="AD15" s="12"/>
      <c r="AE15" s="12"/>
      <c r="AF15" s="11">
        <f t="shared" si="43"/>
        <v>-3.5826023754592651E-3</v>
      </c>
      <c r="AG15" s="11"/>
      <c r="AH15" s="11"/>
      <c r="AI15" s="1">
        <f t="shared" si="44"/>
        <v>16594.118898996312</v>
      </c>
      <c r="AJ15" s="1">
        <f t="shared" si="45"/>
        <v>1895.5090832679803</v>
      </c>
      <c r="AK15" s="1">
        <f t="shared" si="46"/>
        <v>601.35343798557938</v>
      </c>
      <c r="AL15" s="14">
        <f t="shared" si="26"/>
        <v>6.6075826620186682</v>
      </c>
      <c r="AM15" s="14">
        <f t="shared" si="27"/>
        <v>0.82176645194072262</v>
      </c>
      <c r="AN15" s="14">
        <f t="shared" si="28"/>
        <v>0.34909690779903513</v>
      </c>
      <c r="AO15" s="11">
        <f t="shared" si="47"/>
        <v>2.0621120954280148E-2</v>
      </c>
      <c r="AP15" s="11">
        <f t="shared" si="29"/>
        <v>2.5977173653231045E-2</v>
      </c>
      <c r="AQ15" s="11">
        <f t="shared" si="30"/>
        <v>2.3564574154817608E-2</v>
      </c>
      <c r="AR15" s="1">
        <f t="shared" si="48"/>
        <v>9994.7905533313224</v>
      </c>
      <c r="AS15" s="1">
        <f t="shared" si="49"/>
        <v>1246.6463148570547</v>
      </c>
      <c r="AT15" s="1">
        <f t="shared" si="50"/>
        <v>395.93208496619508</v>
      </c>
      <c r="AU15" s="1">
        <f t="shared" si="51"/>
        <v>1998.9581106662645</v>
      </c>
      <c r="AV15" s="1">
        <f t="shared" si="52"/>
        <v>249.32926297141094</v>
      </c>
      <c r="AW15" s="1">
        <f t="shared" si="53"/>
        <v>79.186416993239021</v>
      </c>
      <c r="AX15" s="1">
        <f t="shared" si="31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2"/>
        <v>7622.9285694037726</v>
      </c>
      <c r="BB15" s="1">
        <f t="shared" si="33"/>
        <v>9389.7729151404055</v>
      </c>
      <c r="BC15" s="1">
        <f t="shared" si="34"/>
        <v>7275.0025811118694</v>
      </c>
      <c r="BD15" s="1">
        <f t="shared" si="7"/>
        <v>0</v>
      </c>
      <c r="BE15" s="2">
        <v>0</v>
      </c>
      <c r="BF15" s="2">
        <v>0</v>
      </c>
      <c r="BG15" s="2">
        <v>0</v>
      </c>
      <c r="BH15" s="2">
        <f t="shared" si="8"/>
        <v>0</v>
      </c>
      <c r="BI15" s="2">
        <f t="shared" si="35"/>
        <v>0</v>
      </c>
      <c r="BJ15" s="2">
        <f t="shared" si="9"/>
        <v>0</v>
      </c>
      <c r="BK15" s="2">
        <f t="shared" si="10"/>
        <v>0</v>
      </c>
      <c r="BL15" s="2">
        <f t="shared" si="11"/>
        <v>0</v>
      </c>
      <c r="BM15" s="2">
        <f t="shared" si="12"/>
        <v>0</v>
      </c>
      <c r="BN15" s="2">
        <f t="shared" si="13"/>
        <v>0</v>
      </c>
      <c r="BO15" s="2">
        <f t="shared" si="36"/>
        <v>0</v>
      </c>
      <c r="BP15" s="2">
        <f t="shared" si="37"/>
        <v>0</v>
      </c>
      <c r="BQ15" s="2">
        <f t="shared" si="38"/>
        <v>0</v>
      </c>
      <c r="BR15" s="11">
        <f t="shared" si="39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1.3571182360336935</v>
      </c>
      <c r="BV15" s="12">
        <f>(BV$3*temperature!$I125+BV$4*temperature!$I125^2+BV$5*temperature!$I125^6)*(L15/L$56)^$BW$1</f>
        <v>0.89071005718912377</v>
      </c>
      <c r="BW15" s="12">
        <f>(BW$3*temperature!$I125+BW$4*temperature!$I125^2+BW$5*temperature!$I125^6)*(M15/M$56)^$BW$1</f>
        <v>0.4592118309386613</v>
      </c>
      <c r="BX15" s="12">
        <f>(BX$3*temperature!$M125+BX$4*temperature!$M125^2+BX$5*temperature!$M125^6)*(K15/K$56)^$BW$1</f>
        <v>1.3571182360336935</v>
      </c>
      <c r="BY15" s="12">
        <f>(BY$3*temperature!$M125+BY$4*temperature!$M125^2+BY$5*temperature!$M125^6)*(L15/L$56)^$BW$1</f>
        <v>0.89071005718912377</v>
      </c>
      <c r="BZ15" s="12">
        <f>(BZ$3*temperature!$M125+BZ$4*temperature!$M125^2+BZ$5*temperature!$M125^6)*(M15/M$56)^$BW$1</f>
        <v>0.4592118309386613</v>
      </c>
      <c r="CA15" s="19">
        <f t="shared" si="14"/>
        <v>0</v>
      </c>
      <c r="CB15" s="19">
        <f t="shared" si="15"/>
        <v>0</v>
      </c>
      <c r="CC15" s="19">
        <f t="shared" si="16"/>
        <v>0</v>
      </c>
      <c r="CD15" s="19">
        <f t="shared" si="17"/>
        <v>0</v>
      </c>
      <c r="CE15" s="19">
        <f t="shared" si="18"/>
        <v>0</v>
      </c>
      <c r="CF15" s="19"/>
      <c r="CG15" s="19"/>
      <c r="CH15" s="19"/>
    </row>
    <row r="16" spans="1:86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0"/>
        <v>9.0723766240810022E-3</v>
      </c>
      <c r="F16" s="11">
        <f t="shared" si="19"/>
        <v>2.4041911671104588E-2</v>
      </c>
      <c r="G16" s="11">
        <f t="shared" si="20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1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1"/>
        <v>2.7486074893270152E-2</v>
      </c>
      <c r="O16" s="11">
        <f t="shared" si="22"/>
        <v>6.1786166681307542E-2</v>
      </c>
      <c r="P16" s="11">
        <f t="shared" si="23"/>
        <v>4.3876002224265687E-2</v>
      </c>
      <c r="Q16" s="1">
        <v>3224.0732506673107</v>
      </c>
      <c r="R16" s="1"/>
      <c r="S16" s="1"/>
      <c r="T16" s="1">
        <f t="shared" si="24"/>
        <v>251.76719217015059</v>
      </c>
      <c r="U16" s="1"/>
      <c r="V16" s="1"/>
      <c r="W16" s="11">
        <f t="shared" si="42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5"/>
        <v>2.6237360585832352</v>
      </c>
      <c r="AD16" s="12"/>
      <c r="AE16" s="12"/>
      <c r="AF16" s="11">
        <f t="shared" si="43"/>
        <v>-6.5810246464045319E-3</v>
      </c>
      <c r="AG16" s="11"/>
      <c r="AH16" s="11"/>
      <c r="AI16" s="1">
        <f t="shared" si="44"/>
        <v>16933.665119762947</v>
      </c>
      <c r="AJ16" s="1">
        <f t="shared" si="45"/>
        <v>1955.2874379125933</v>
      </c>
      <c r="AK16" s="1">
        <f t="shared" si="46"/>
        <v>620.40451118026056</v>
      </c>
      <c r="AL16" s="14">
        <f t="shared" si="26"/>
        <v>6.7438384233075599</v>
      </c>
      <c r="AM16" s="14">
        <f t="shared" si="27"/>
        <v>0.84311362176518634</v>
      </c>
      <c r="AN16" s="14">
        <f t="shared" si="28"/>
        <v>0.35732322777008302</v>
      </c>
      <c r="AO16" s="11">
        <f t="shared" si="47"/>
        <v>2.0621120954280148E-2</v>
      </c>
      <c r="AP16" s="11">
        <f t="shared" si="29"/>
        <v>2.5977173653231045E-2</v>
      </c>
      <c r="AQ16" s="11">
        <f t="shared" si="30"/>
        <v>2.3564574154817608E-2</v>
      </c>
      <c r="AR16" s="1">
        <f t="shared" si="48"/>
        <v>10316.573033869898</v>
      </c>
      <c r="AS16" s="1">
        <f t="shared" si="49"/>
        <v>1311.6926635051279</v>
      </c>
      <c r="AT16" s="1">
        <f t="shared" si="50"/>
        <v>415.83491446550767</v>
      </c>
      <c r="AU16" s="1">
        <f t="shared" si="51"/>
        <v>2063.3146067739794</v>
      </c>
      <c r="AV16" s="1">
        <f t="shared" si="52"/>
        <v>262.3385327010256</v>
      </c>
      <c r="AW16" s="1">
        <f t="shared" si="53"/>
        <v>83.166982893101533</v>
      </c>
      <c r="AX16" s="1">
        <f t="shared" si="31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2"/>
        <v>7711.0879689737385</v>
      </c>
      <c r="BB16" s="1">
        <f t="shared" si="33"/>
        <v>9655.3466287042884</v>
      </c>
      <c r="BC16" s="1">
        <f t="shared" si="34"/>
        <v>7488.2362842626053</v>
      </c>
      <c r="BD16" s="1">
        <f t="shared" si="7"/>
        <v>0</v>
      </c>
      <c r="BE16" s="2">
        <v>0</v>
      </c>
      <c r="BF16" s="2">
        <v>0</v>
      </c>
      <c r="BG16" s="2">
        <v>0</v>
      </c>
      <c r="BH16" s="2">
        <f t="shared" si="8"/>
        <v>0</v>
      </c>
      <c r="BI16" s="2">
        <f t="shared" si="35"/>
        <v>0</v>
      </c>
      <c r="BJ16" s="2">
        <f t="shared" si="9"/>
        <v>0</v>
      </c>
      <c r="BK16" s="2">
        <f t="shared" si="10"/>
        <v>0</v>
      </c>
      <c r="BL16" s="2">
        <f t="shared" si="11"/>
        <v>0</v>
      </c>
      <c r="BM16" s="2">
        <f t="shared" si="12"/>
        <v>0</v>
      </c>
      <c r="BN16" s="2">
        <f t="shared" si="13"/>
        <v>0</v>
      </c>
      <c r="BO16" s="2">
        <f t="shared" si="36"/>
        <v>0</v>
      </c>
      <c r="BP16" s="2">
        <f t="shared" si="37"/>
        <v>0</v>
      </c>
      <c r="BQ16" s="2">
        <f t="shared" si="38"/>
        <v>0</v>
      </c>
      <c r="BR16" s="11">
        <f t="shared" si="39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1.3845096123932763</v>
      </c>
      <c r="BV16" s="12">
        <f>(BV$3*temperature!$I126+BV$4*temperature!$I126^2+BV$5*temperature!$I126^6)*(L16/L$56)^$BW$1</f>
        <v>0.90069775944355568</v>
      </c>
      <c r="BW16" s="12">
        <f>(BW$3*temperature!$I126+BW$4*temperature!$I126^2+BW$5*temperature!$I126^6)*(M16/M$56)^$BW$1</f>
        <v>0.46573464920168123</v>
      </c>
      <c r="BX16" s="12">
        <f>(BX$3*temperature!$M126+BX$4*temperature!$M126^2+BX$5*temperature!$M126^6)*(K16/K$56)^$BW$1</f>
        <v>1.3845096123932763</v>
      </c>
      <c r="BY16" s="12">
        <f>(BY$3*temperature!$M126+BY$4*temperature!$M126^2+BY$5*temperature!$M126^6)*(L16/L$56)^$BW$1</f>
        <v>0.90069775944355568</v>
      </c>
      <c r="BZ16" s="12">
        <f>(BZ$3*temperature!$M126+BZ$4*temperature!$M126^2+BZ$5*temperature!$M126^6)*(M16/M$56)^$BW$1</f>
        <v>0.46573464920168123</v>
      </c>
      <c r="CA16" s="19">
        <f t="shared" si="14"/>
        <v>0</v>
      </c>
      <c r="CB16" s="19">
        <f t="shared" si="15"/>
        <v>0</v>
      </c>
      <c r="CC16" s="19">
        <f t="shared" si="16"/>
        <v>0</v>
      </c>
      <c r="CD16" s="19">
        <f t="shared" si="17"/>
        <v>0</v>
      </c>
      <c r="CE16" s="19">
        <f t="shared" si="18"/>
        <v>0</v>
      </c>
      <c r="CF16" s="19"/>
      <c r="CG16" s="19"/>
      <c r="CH16" s="19"/>
    </row>
    <row r="17" spans="1:86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0"/>
        <v>1.0031704437992728E-2</v>
      </c>
      <c r="F17" s="11">
        <f t="shared" si="19"/>
        <v>2.4254629006525308E-2</v>
      </c>
      <c r="G17" s="11">
        <f t="shared" si="20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1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1"/>
        <v>2.7173273083552107E-2</v>
      </c>
      <c r="O17" s="11">
        <f t="shared" si="22"/>
        <v>3.5304918242382133E-2</v>
      </c>
      <c r="P17" s="11">
        <f t="shared" si="23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4"/>
        <v>254.42178021340607</v>
      </c>
      <c r="U17" s="1">
        <f t="shared" ref="U17:U55" si="54">R17/I17*1000</f>
        <v>966.56782143777843</v>
      </c>
      <c r="V17" s="1">
        <f t="shared" ref="V17:V55" si="55">S17/J17*1000</f>
        <v>962.73501234469597</v>
      </c>
      <c r="W17" s="11">
        <f t="shared" si="42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5"/>
        <v>2.5476228902565792</v>
      </c>
      <c r="AD17" s="12">
        <f t="shared" ref="AD17:AD54" si="56">AA17/R17</f>
        <v>2.8423613876819047</v>
      </c>
      <c r="AE17" s="12">
        <f t="shared" ref="AE17:AE54" si="57">AB17/S17</f>
        <v>1.605279812372872</v>
      </c>
      <c r="AF17" s="11">
        <f t="shared" si="43"/>
        <v>-2.9009460794526598E-2</v>
      </c>
      <c r="AG17" s="11"/>
      <c r="AH17" s="11"/>
      <c r="AI17" s="1">
        <f t="shared" si="44"/>
        <v>17303.613214560632</v>
      </c>
      <c r="AJ17" s="1">
        <f t="shared" si="45"/>
        <v>2022.0972268223595</v>
      </c>
      <c r="AK17" s="1">
        <f t="shared" si="46"/>
        <v>641.53104295533603</v>
      </c>
      <c r="AL17" s="14">
        <f t="shared" si="26"/>
        <v>6.8829039311307074</v>
      </c>
      <c r="AM17" s="14">
        <f t="shared" si="27"/>
        <v>0.86501533072718517</v>
      </c>
      <c r="AN17" s="14">
        <f t="shared" si="28"/>
        <v>0.36574339746810991</v>
      </c>
      <c r="AO17" s="11">
        <f t="shared" si="47"/>
        <v>2.0621120954280148E-2</v>
      </c>
      <c r="AP17" s="11">
        <f t="shared" si="29"/>
        <v>2.5977173653231045E-2</v>
      </c>
      <c r="AQ17" s="11">
        <f t="shared" si="30"/>
        <v>2.3564574154817608E-2</v>
      </c>
      <c r="AR17" s="1">
        <f t="shared" si="48"/>
        <v>10659.704849185897</v>
      </c>
      <c r="AS17" s="1">
        <f t="shared" si="49"/>
        <v>1381.0659597903455</v>
      </c>
      <c r="AT17" s="1">
        <f t="shared" si="50"/>
        <v>436.81561405106328</v>
      </c>
      <c r="AU17" s="1">
        <f t="shared" si="51"/>
        <v>2131.9409698371796</v>
      </c>
      <c r="AV17" s="1">
        <f t="shared" si="52"/>
        <v>276.2131919580691</v>
      </c>
      <c r="AW17" s="1">
        <f t="shared" si="53"/>
        <v>87.363122810212658</v>
      </c>
      <c r="AX17" s="1">
        <f t="shared" si="31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2"/>
        <v>7807.7040643897099</v>
      </c>
      <c r="BB17" s="1">
        <f t="shared" si="33"/>
        <v>9931.0295591611593</v>
      </c>
      <c r="BC17" s="1">
        <f t="shared" si="34"/>
        <v>7705.5858109130268</v>
      </c>
      <c r="BD17" s="1">
        <f t="shared" si="7"/>
        <v>0</v>
      </c>
      <c r="BE17" s="2">
        <v>0</v>
      </c>
      <c r="BF17" s="2">
        <v>0</v>
      </c>
      <c r="BG17" s="2">
        <v>0</v>
      </c>
      <c r="BH17" s="2">
        <f t="shared" si="8"/>
        <v>0</v>
      </c>
      <c r="BI17" s="2">
        <f t="shared" si="35"/>
        <v>0</v>
      </c>
      <c r="BJ17" s="2">
        <f t="shared" si="9"/>
        <v>0</v>
      </c>
      <c r="BK17" s="2">
        <f t="shared" si="10"/>
        <v>0</v>
      </c>
      <c r="BL17" s="2">
        <f t="shared" si="11"/>
        <v>0</v>
      </c>
      <c r="BM17" s="2">
        <f t="shared" si="12"/>
        <v>0</v>
      </c>
      <c r="BN17" s="2">
        <f t="shared" si="13"/>
        <v>0</v>
      </c>
      <c r="BO17" s="2">
        <f t="shared" si="36"/>
        <v>0</v>
      </c>
      <c r="BP17" s="2">
        <f t="shared" si="37"/>
        <v>0</v>
      </c>
      <c r="BQ17" s="2">
        <f t="shared" si="38"/>
        <v>0</v>
      </c>
      <c r="BR17" s="11">
        <f t="shared" si="39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1.4129513468583519</v>
      </c>
      <c r="BV17" s="12">
        <f>(BV$3*temperature!$I127+BV$4*temperature!$I127^2+BV$5*temperature!$I127^6)*(L17/L$56)^$BW$1</f>
        <v>0.91679093669607781</v>
      </c>
      <c r="BW17" s="12">
        <f>(BW$3*temperature!$I127+BW$4*temperature!$I127^2+BW$5*temperature!$I127^6)*(M17/M$56)^$BW$1</f>
        <v>0.4763310608870332</v>
      </c>
      <c r="BX17" s="12">
        <f>(BX$3*temperature!$M127+BX$4*temperature!$M127^2+BX$5*temperature!$M127^6)*(K17/K$56)^$BW$1</f>
        <v>1.4129513468583519</v>
      </c>
      <c r="BY17" s="12">
        <f>(BY$3*temperature!$M127+BY$4*temperature!$M127^2+BY$5*temperature!$M127^6)*(L17/L$56)^$BW$1</f>
        <v>0.91679093669607781</v>
      </c>
      <c r="BZ17" s="12">
        <f>(BZ$3*temperature!$M127+BZ$4*temperature!$M127^2+BZ$5*temperature!$M127^6)*(M17/M$56)^$BW$1</f>
        <v>0.4763310608870332</v>
      </c>
      <c r="CA17" s="19">
        <f t="shared" si="14"/>
        <v>0</v>
      </c>
      <c r="CB17" s="19">
        <f t="shared" si="15"/>
        <v>0</v>
      </c>
      <c r="CC17" s="19">
        <f t="shared" si="16"/>
        <v>0</v>
      </c>
      <c r="CD17" s="19">
        <f t="shared" si="17"/>
        <v>0</v>
      </c>
      <c r="CE17" s="19">
        <f t="shared" si="18"/>
        <v>0</v>
      </c>
      <c r="CF17" s="19"/>
      <c r="CG17" s="19"/>
      <c r="CH17" s="19"/>
    </row>
    <row r="18" spans="1:86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0"/>
        <v>9.3029654959206898E-3</v>
      </c>
      <c r="F18" s="11">
        <f t="shared" si="19"/>
        <v>2.268243707841977E-2</v>
      </c>
      <c r="G18" s="11">
        <f t="shared" si="20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1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1"/>
        <v>4.4655978300425891E-2</v>
      </c>
      <c r="O18" s="11">
        <f t="shared" si="22"/>
        <v>3.6721007527631189E-2</v>
      </c>
      <c r="P18" s="11">
        <f t="shared" si="23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4"/>
        <v>253.30737992558272</v>
      </c>
      <c r="U18" s="1">
        <f t="shared" si="54"/>
        <v>960.46139471253696</v>
      </c>
      <c r="V18" s="1">
        <f t="shared" si="55"/>
        <v>962.13777894225257</v>
      </c>
      <c r="W18" s="11">
        <f t="shared" si="42"/>
        <v>-4.3801292754440668E-3</v>
      </c>
      <c r="X18" s="11">
        <f t="shared" ref="X18:X55" si="58">U18/U17-1</f>
        <v>-6.3176391659285347E-3</v>
      </c>
      <c r="Y18" s="11">
        <f t="shared" ref="Y18:Y55" si="5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5"/>
        <v>2.5416490259019571</v>
      </c>
      <c r="AD18" s="12">
        <f t="shared" si="56"/>
        <v>2.83461239009165</v>
      </c>
      <c r="AE18" s="12">
        <f t="shared" si="57"/>
        <v>1.6520463245264814</v>
      </c>
      <c r="AF18" s="11">
        <f t="shared" si="43"/>
        <v>-2.3448777986213587E-3</v>
      </c>
      <c r="AG18" s="11">
        <f t="shared" ref="AG18:AG54" si="60">AD18/AD17-1</f>
        <v>-2.7262534679217687E-3</v>
      </c>
      <c r="AH18" s="11">
        <f t="shared" ref="AH18:AH54" si="61">AE18/AE17-1</f>
        <v>2.9132934827406087E-2</v>
      </c>
      <c r="AI18" s="1">
        <f t="shared" si="44"/>
        <v>17705.192862941749</v>
      </c>
      <c r="AJ18" s="1">
        <f t="shared" si="45"/>
        <v>2096.1006960981927</v>
      </c>
      <c r="AK18" s="1">
        <f t="shared" si="46"/>
        <v>664.7410614700151</v>
      </c>
      <c r="AL18" s="14">
        <f t="shared" si="26"/>
        <v>7.0248371256112438</v>
      </c>
      <c r="AM18" s="14">
        <f t="shared" si="27"/>
        <v>0.8874859841861924</v>
      </c>
      <c r="AN18" s="14">
        <f t="shared" si="28"/>
        <v>0.3743619848793821</v>
      </c>
      <c r="AO18" s="11">
        <f t="shared" si="47"/>
        <v>2.0621120954280148E-2</v>
      </c>
      <c r="AP18" s="11">
        <f t="shared" si="29"/>
        <v>2.5977173653231045E-2</v>
      </c>
      <c r="AQ18" s="11">
        <f t="shared" si="30"/>
        <v>2.3564574154817608E-2</v>
      </c>
      <c r="AR18" s="1">
        <f t="shared" si="48"/>
        <v>11010.822038053806</v>
      </c>
      <c r="AS18" s="1">
        <f t="shared" si="49"/>
        <v>1453.0038981016521</v>
      </c>
      <c r="AT18" s="1">
        <f t="shared" si="50"/>
        <v>458.92765558057278</v>
      </c>
      <c r="AU18" s="1">
        <f t="shared" si="51"/>
        <v>2202.1644076107614</v>
      </c>
      <c r="AV18" s="1">
        <f t="shared" si="52"/>
        <v>290.60077962033046</v>
      </c>
      <c r="AW18" s="1">
        <f t="shared" si="53"/>
        <v>91.785531116114555</v>
      </c>
      <c r="AX18" s="1">
        <f t="shared" si="31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2"/>
        <v>7900.1297946753139</v>
      </c>
      <c r="BB18" s="1">
        <f t="shared" si="33"/>
        <v>10199.921737204215</v>
      </c>
      <c r="BC18" s="1">
        <f t="shared" si="34"/>
        <v>7927.2565389515876</v>
      </c>
      <c r="BD18" s="1">
        <f t="shared" si="7"/>
        <v>0</v>
      </c>
      <c r="BE18" s="2">
        <v>0</v>
      </c>
      <c r="BF18" s="2">
        <v>0</v>
      </c>
      <c r="BG18" s="2">
        <v>0</v>
      </c>
      <c r="BH18" s="2">
        <f t="shared" si="8"/>
        <v>0</v>
      </c>
      <c r="BI18" s="2">
        <f t="shared" si="35"/>
        <v>0</v>
      </c>
      <c r="BJ18" s="2">
        <f t="shared" si="9"/>
        <v>0</v>
      </c>
      <c r="BK18" s="2">
        <f t="shared" si="10"/>
        <v>0</v>
      </c>
      <c r="BL18" s="2">
        <f t="shared" si="11"/>
        <v>0</v>
      </c>
      <c r="BM18" s="2">
        <f t="shared" si="12"/>
        <v>0</v>
      </c>
      <c r="BN18" s="2">
        <f t="shared" si="13"/>
        <v>0</v>
      </c>
      <c r="BO18" s="2">
        <f t="shared" si="36"/>
        <v>0</v>
      </c>
      <c r="BP18" s="2">
        <f t="shared" si="37"/>
        <v>0</v>
      </c>
      <c r="BQ18" s="2">
        <f t="shared" si="38"/>
        <v>0</v>
      </c>
      <c r="BR18" s="11">
        <f t="shared" si="39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1.4362450561215498</v>
      </c>
      <c r="BV18" s="12">
        <f>(BV$3*temperature!$I128+BV$4*temperature!$I128^2+BV$5*temperature!$I128^6)*(L18/L$56)^$BW$1</f>
        <v>0.93304286827511174</v>
      </c>
      <c r="BW18" s="12">
        <f>(BW$3*temperature!$I128+BW$4*temperature!$I128^2+BW$5*temperature!$I128^6)*(M18/M$56)^$BW$1</f>
        <v>0.4875164277713368</v>
      </c>
      <c r="BX18" s="12">
        <f>(BX$3*temperature!$M128+BX$4*temperature!$M128^2+BX$5*temperature!$M128^6)*(K18/K$56)^$BW$1</f>
        <v>1.4362450561215498</v>
      </c>
      <c r="BY18" s="12">
        <f>(BY$3*temperature!$M128+BY$4*temperature!$M128^2+BY$5*temperature!$M128^6)*(L18/L$56)^$BW$1</f>
        <v>0.93304286827511174</v>
      </c>
      <c r="BZ18" s="12">
        <f>(BZ$3*temperature!$M128+BZ$4*temperature!$M128^2+BZ$5*temperature!$M128^6)*(M18/M$56)^$BW$1</f>
        <v>0.4875164277713368</v>
      </c>
      <c r="CA18" s="19">
        <f t="shared" si="14"/>
        <v>0</v>
      </c>
      <c r="CB18" s="19">
        <f t="shared" si="15"/>
        <v>0</v>
      </c>
      <c r="CC18" s="19">
        <f t="shared" si="16"/>
        <v>0</v>
      </c>
      <c r="CD18" s="19">
        <f t="shared" si="17"/>
        <v>0</v>
      </c>
      <c r="CE18" s="19">
        <f t="shared" si="18"/>
        <v>0</v>
      </c>
      <c r="CF18" s="19"/>
      <c r="CG18" s="19"/>
      <c r="CH18" s="19"/>
    </row>
    <row r="19" spans="1:86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0"/>
        <v>8.234003750892116E-3</v>
      </c>
      <c r="F19" s="11">
        <f t="shared" si="19"/>
        <v>2.1618595678227326E-2</v>
      </c>
      <c r="G19" s="11">
        <f t="shared" si="20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1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1"/>
        <v>5.5014805193318805E-2</v>
      </c>
      <c r="O19" s="11">
        <f t="shared" si="22"/>
        <v>5.906093634701115E-2</v>
      </c>
      <c r="P19" s="11">
        <f t="shared" si="23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4"/>
        <v>251.13148147524893</v>
      </c>
      <c r="U19" s="1">
        <f t="shared" si="54"/>
        <v>934.74464407668324</v>
      </c>
      <c r="V19" s="1">
        <f t="shared" si="55"/>
        <v>953.358521329567</v>
      </c>
      <c r="W19" s="11">
        <f t="shared" si="42"/>
        <v>-8.5899528508527334E-3</v>
      </c>
      <c r="X19" s="11">
        <f t="shared" si="58"/>
        <v>-2.6775413126886471E-2</v>
      </c>
      <c r="Y19" s="11">
        <f t="shared" si="5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5"/>
        <v>2.5535858110607683</v>
      </c>
      <c r="AD19" s="12">
        <f t="shared" si="56"/>
        <v>2.8535309635613215</v>
      </c>
      <c r="AE19" s="12">
        <f t="shared" si="57"/>
        <v>1.6872467626084724</v>
      </c>
      <c r="AF19" s="11">
        <f t="shared" si="43"/>
        <v>4.69647265895623E-3</v>
      </c>
      <c r="AG19" s="11">
        <f t="shared" si="60"/>
        <v>6.6741306627322583E-3</v>
      </c>
      <c r="AH19" s="11">
        <f t="shared" si="61"/>
        <v>2.1307173751365927E-2</v>
      </c>
      <c r="AI19" s="1">
        <f t="shared" si="44"/>
        <v>18136.837984258334</v>
      </c>
      <c r="AJ19" s="1">
        <f t="shared" si="45"/>
        <v>2177.0914061087037</v>
      </c>
      <c r="AK19" s="1">
        <f t="shared" si="46"/>
        <v>690.05248643912819</v>
      </c>
      <c r="AL19" s="14">
        <f t="shared" si="26"/>
        <v>7.1696971416625912</v>
      </c>
      <c r="AM19" s="14">
        <f t="shared" si="27"/>
        <v>0.91054036171220576</v>
      </c>
      <c r="AN19" s="14">
        <f t="shared" si="28"/>
        <v>0.38318366563281703</v>
      </c>
      <c r="AO19" s="11">
        <f t="shared" si="47"/>
        <v>2.0621120954280148E-2</v>
      </c>
      <c r="AP19" s="11">
        <f t="shared" si="29"/>
        <v>2.5977173653231045E-2</v>
      </c>
      <c r="AQ19" s="11">
        <f t="shared" si="30"/>
        <v>2.3564574154817608E-2</v>
      </c>
      <c r="AR19" s="1">
        <f t="shared" si="48"/>
        <v>11366.468416722841</v>
      </c>
      <c r="AS19" s="1">
        <f t="shared" si="49"/>
        <v>1528.0178012114277</v>
      </c>
      <c r="AT19" s="1">
        <f t="shared" si="50"/>
        <v>482.28840869984691</v>
      </c>
      <c r="AU19" s="1">
        <f t="shared" si="51"/>
        <v>2273.2936833445683</v>
      </c>
      <c r="AV19" s="1">
        <f t="shared" si="52"/>
        <v>305.60356024228554</v>
      </c>
      <c r="AW19" s="1">
        <f t="shared" si="53"/>
        <v>96.457681739969388</v>
      </c>
      <c r="AX19" s="1">
        <f t="shared" si="31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2"/>
        <v>7985.5133859449979</v>
      </c>
      <c r="BB19" s="1">
        <f t="shared" si="33"/>
        <v>10465.951224502836</v>
      </c>
      <c r="BC19" s="1">
        <f t="shared" si="34"/>
        <v>8154.7049081546484</v>
      </c>
      <c r="BD19" s="1">
        <f t="shared" si="7"/>
        <v>0</v>
      </c>
      <c r="BE19" s="2">
        <v>0</v>
      </c>
      <c r="BF19" s="2">
        <v>0</v>
      </c>
      <c r="BG19" s="2">
        <v>0</v>
      </c>
      <c r="BH19" s="2">
        <f t="shared" si="8"/>
        <v>0</v>
      </c>
      <c r="BI19" s="2">
        <f t="shared" si="35"/>
        <v>0</v>
      </c>
      <c r="BJ19" s="2">
        <f t="shared" si="9"/>
        <v>0</v>
      </c>
      <c r="BK19" s="2">
        <f t="shared" si="10"/>
        <v>0</v>
      </c>
      <c r="BL19" s="2">
        <f t="shared" si="11"/>
        <v>0</v>
      </c>
      <c r="BM19" s="2">
        <f t="shared" si="12"/>
        <v>0</v>
      </c>
      <c r="BN19" s="2">
        <f t="shared" si="13"/>
        <v>0</v>
      </c>
      <c r="BO19" s="2">
        <f t="shared" si="36"/>
        <v>0</v>
      </c>
      <c r="BP19" s="2">
        <f t="shared" si="37"/>
        <v>0</v>
      </c>
      <c r="BQ19" s="2">
        <f t="shared" si="38"/>
        <v>0</v>
      </c>
      <c r="BR19" s="11">
        <f t="shared" si="39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1.4566242476728619</v>
      </c>
      <c r="BV19" s="12">
        <f>(BV$3*temperature!$I129+BV$4*temperature!$I129^2+BV$5*temperature!$I129^6)*(L19/L$56)^$BW$1</f>
        <v>0.94469687012185277</v>
      </c>
      <c r="BW19" s="12">
        <f>(BW$3*temperature!$I129+BW$4*temperature!$I129^2+BW$5*temperature!$I129^6)*(M19/M$56)^$BW$1</f>
        <v>0.49666795869568814</v>
      </c>
      <c r="BX19" s="12">
        <f>(BX$3*temperature!$M129+BX$4*temperature!$M129^2+BX$5*temperature!$M129^6)*(K19/K$56)^$BW$1</f>
        <v>1.4566242476728619</v>
      </c>
      <c r="BY19" s="12">
        <f>(BY$3*temperature!$M129+BY$4*temperature!$M129^2+BY$5*temperature!$M129^6)*(L19/L$56)^$BW$1</f>
        <v>0.94469687012185277</v>
      </c>
      <c r="BZ19" s="12">
        <f>(BZ$3*temperature!$M129+BZ$4*temperature!$M129^2+BZ$5*temperature!$M129^6)*(M19/M$56)^$BW$1</f>
        <v>0.49666795869568814</v>
      </c>
      <c r="CA19" s="19">
        <f t="shared" si="14"/>
        <v>0</v>
      </c>
      <c r="CB19" s="19">
        <f t="shared" si="15"/>
        <v>0</v>
      </c>
      <c r="CC19" s="19">
        <f t="shared" si="16"/>
        <v>0</v>
      </c>
      <c r="CD19" s="19">
        <f t="shared" si="17"/>
        <v>0</v>
      </c>
      <c r="CE19" s="19">
        <f t="shared" si="18"/>
        <v>0</v>
      </c>
      <c r="CF19" s="19"/>
      <c r="CG19" s="19"/>
      <c r="CH19" s="19"/>
    </row>
    <row r="20" spans="1:86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0"/>
        <v>9.4078969561326442E-3</v>
      </c>
      <c r="F20" s="11">
        <f t="shared" si="19"/>
        <v>2.0288190996412991E-2</v>
      </c>
      <c r="G20" s="11">
        <f t="shared" si="20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1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1"/>
        <v>3.702554030689198E-3</v>
      </c>
      <c r="O20" s="11">
        <f t="shared" si="22"/>
        <v>3.9827927127819018E-2</v>
      </c>
      <c r="P20" s="11">
        <f t="shared" si="23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4"/>
        <v>244.90376906154114</v>
      </c>
      <c r="U20" s="1">
        <f t="shared" si="54"/>
        <v>922.20792846727261</v>
      </c>
      <c r="V20" s="1">
        <f t="shared" si="55"/>
        <v>933.54702847794022</v>
      </c>
      <c r="W20" s="11">
        <f t="shared" si="42"/>
        <v>-2.4798612970081124E-2</v>
      </c>
      <c r="X20" s="11">
        <f t="shared" si="58"/>
        <v>-1.3411914889112975E-2</v>
      </c>
      <c r="Y20" s="11">
        <f t="shared" si="5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5"/>
        <v>2.5209714956491069</v>
      </c>
      <c r="AD20" s="12">
        <f t="shared" si="56"/>
        <v>2.8281856834735843</v>
      </c>
      <c r="AE20" s="12">
        <f t="shared" si="57"/>
        <v>1.6578699567928139</v>
      </c>
      <c r="AF20" s="11">
        <f t="shared" si="43"/>
        <v>-1.2771967666171058E-2</v>
      </c>
      <c r="AG20" s="11">
        <f t="shared" si="60"/>
        <v>-8.8820764208933367E-3</v>
      </c>
      <c r="AH20" s="11">
        <f t="shared" si="61"/>
        <v>-1.7411090343561919E-2</v>
      </c>
      <c r="AI20" s="1">
        <f t="shared" si="44"/>
        <v>18596.447869177071</v>
      </c>
      <c r="AJ20" s="1">
        <f t="shared" si="45"/>
        <v>2264.9858257401193</v>
      </c>
      <c r="AK20" s="1">
        <f t="shared" si="46"/>
        <v>717.50491953518485</v>
      </c>
      <c r="AL20" s="14">
        <f t="shared" si="26"/>
        <v>7.3175443336263726</v>
      </c>
      <c r="AM20" s="14">
        <f t="shared" si="27"/>
        <v>0.9341936268066795</v>
      </c>
      <c r="AN20" s="14">
        <f t="shared" si="28"/>
        <v>0.39221322553653637</v>
      </c>
      <c r="AO20" s="11">
        <f t="shared" si="47"/>
        <v>2.0621120954280148E-2</v>
      </c>
      <c r="AP20" s="11">
        <f t="shared" si="29"/>
        <v>2.5977173653231045E-2</v>
      </c>
      <c r="AQ20" s="11">
        <f t="shared" si="30"/>
        <v>2.3564574154817608E-2</v>
      </c>
      <c r="AR20" s="1">
        <f t="shared" si="48"/>
        <v>11746.734262470169</v>
      </c>
      <c r="AS20" s="1">
        <f t="shared" si="49"/>
        <v>1605.7656572216438</v>
      </c>
      <c r="AT20" s="1">
        <f t="shared" si="50"/>
        <v>507.05898804871407</v>
      </c>
      <c r="AU20" s="1">
        <f t="shared" si="51"/>
        <v>2349.346852494034</v>
      </c>
      <c r="AV20" s="1">
        <f t="shared" si="52"/>
        <v>321.15313144432878</v>
      </c>
      <c r="AW20" s="1">
        <f t="shared" si="53"/>
        <v>101.41179760974282</v>
      </c>
      <c r="AX20" s="1">
        <f t="shared" si="31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2"/>
        <v>8081.1262575445453</v>
      </c>
      <c r="BB20" s="1">
        <f t="shared" si="33"/>
        <v>10725.684738209791</v>
      </c>
      <c r="BC20" s="1">
        <f t="shared" si="34"/>
        <v>8390.0693075037125</v>
      </c>
      <c r="BD20" s="1">
        <f t="shared" si="7"/>
        <v>0</v>
      </c>
      <c r="BE20" s="2">
        <v>0</v>
      </c>
      <c r="BF20" s="2">
        <v>0</v>
      </c>
      <c r="BG20" s="2">
        <v>0</v>
      </c>
      <c r="BH20" s="2">
        <f t="shared" si="8"/>
        <v>0</v>
      </c>
      <c r="BI20" s="2">
        <f t="shared" si="35"/>
        <v>0</v>
      </c>
      <c r="BJ20" s="2">
        <f t="shared" si="9"/>
        <v>0</v>
      </c>
      <c r="BK20" s="2">
        <f t="shared" si="10"/>
        <v>0</v>
      </c>
      <c r="BL20" s="2">
        <f t="shared" si="11"/>
        <v>0</v>
      </c>
      <c r="BM20" s="2">
        <f t="shared" si="12"/>
        <v>0</v>
      </c>
      <c r="BN20" s="2">
        <f t="shared" si="13"/>
        <v>0</v>
      </c>
      <c r="BO20" s="2">
        <f t="shared" si="36"/>
        <v>0</v>
      </c>
      <c r="BP20" s="2">
        <f t="shared" si="37"/>
        <v>0</v>
      </c>
      <c r="BQ20" s="2">
        <f t="shared" si="38"/>
        <v>0</v>
      </c>
      <c r="BR20" s="11">
        <f t="shared" si="39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1.4961452406667475</v>
      </c>
      <c r="BV20" s="12">
        <f>(BV$3*temperature!$I130+BV$4*temperature!$I130^2+BV$5*temperature!$I130^6)*(L20/L$56)^$BW$1</f>
        <v>0.96106189732860736</v>
      </c>
      <c r="BW20" s="12">
        <f>(BW$3*temperature!$I130+BW$4*temperature!$I130^2+BW$5*temperature!$I130^6)*(M20/M$56)^$BW$1</f>
        <v>0.50523302365008194</v>
      </c>
      <c r="BX20" s="12">
        <f>(BX$3*temperature!$M130+BX$4*temperature!$M130^2+BX$5*temperature!$M130^6)*(K20/K$56)^$BW$1</f>
        <v>1.4961452406667475</v>
      </c>
      <c r="BY20" s="12">
        <f>(BY$3*temperature!$M130+BY$4*temperature!$M130^2+BY$5*temperature!$M130^6)*(L20/L$56)^$BW$1</f>
        <v>0.96106189732860736</v>
      </c>
      <c r="BZ20" s="12">
        <f>(BZ$3*temperature!$M130+BZ$4*temperature!$M130^2+BZ$5*temperature!$M130^6)*(M20/M$56)^$BW$1</f>
        <v>0.50523302365008194</v>
      </c>
      <c r="CA20" s="19">
        <f t="shared" si="14"/>
        <v>0</v>
      </c>
      <c r="CB20" s="19">
        <f t="shared" si="15"/>
        <v>0</v>
      </c>
      <c r="CC20" s="19">
        <f t="shared" si="16"/>
        <v>0</v>
      </c>
      <c r="CD20" s="19">
        <f t="shared" si="17"/>
        <v>0</v>
      </c>
      <c r="CE20" s="19">
        <f t="shared" si="18"/>
        <v>0</v>
      </c>
      <c r="CF20" s="19"/>
      <c r="CG20" s="19"/>
      <c r="CH20" s="19"/>
    </row>
    <row r="21" spans="1:86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0"/>
        <v>8.8105353141860743E-3</v>
      </c>
      <c r="F21" s="11">
        <f t="shared" si="19"/>
        <v>1.8518710548682371E-2</v>
      </c>
      <c r="G21" s="11">
        <f t="shared" si="20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1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1"/>
        <v>-6.9934151144723788E-3</v>
      </c>
      <c r="O21" s="11">
        <f t="shared" si="22"/>
        <v>3.2214178305982166E-2</v>
      </c>
      <c r="P21" s="11">
        <f t="shared" si="23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4"/>
        <v>239.41517390052832</v>
      </c>
      <c r="U21" s="1">
        <f t="shared" si="54"/>
        <v>931.35755780438399</v>
      </c>
      <c r="V21" s="1">
        <f t="shared" si="55"/>
        <v>928.01965757292055</v>
      </c>
      <c r="W21" s="11">
        <f t="shared" si="42"/>
        <v>-2.2411231897511597E-2</v>
      </c>
      <c r="X21" s="11">
        <f t="shared" si="58"/>
        <v>9.9214385982544506E-3</v>
      </c>
      <c r="Y21" s="11">
        <f t="shared" si="5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5"/>
        <v>2.4988921333566081</v>
      </c>
      <c r="AD21" s="12">
        <f t="shared" si="56"/>
        <v>2.8289948800713747</v>
      </c>
      <c r="AE21" s="12">
        <f t="shared" si="57"/>
        <v>1.6524296755249401</v>
      </c>
      <c r="AF21" s="11">
        <f t="shared" si="43"/>
        <v>-8.7582752643594608E-3</v>
      </c>
      <c r="AG21" s="11">
        <f t="shared" si="60"/>
        <v>2.8611862457217363E-4</v>
      </c>
      <c r="AH21" s="11">
        <f t="shared" si="61"/>
        <v>-3.2814885423209095E-3</v>
      </c>
      <c r="AI21" s="1">
        <f t="shared" si="44"/>
        <v>19086.149934753397</v>
      </c>
      <c r="AJ21" s="1">
        <f t="shared" si="45"/>
        <v>2359.6403746104361</v>
      </c>
      <c r="AK21" s="1">
        <f t="shared" si="46"/>
        <v>747.16622519140924</v>
      </c>
      <c r="AL21" s="14">
        <f t="shared" si="26"/>
        <v>7.468440300418389</v>
      </c>
      <c r="AM21" s="14">
        <f t="shared" si="27"/>
        <v>0.95846133687597834</v>
      </c>
      <c r="AN21" s="14">
        <f t="shared" si="28"/>
        <v>0.40145556317419229</v>
      </c>
      <c r="AO21" s="11">
        <f t="shared" si="47"/>
        <v>2.0621120954280148E-2</v>
      </c>
      <c r="AP21" s="11">
        <f t="shared" si="29"/>
        <v>2.5977173653231045E-2</v>
      </c>
      <c r="AQ21" s="11">
        <f t="shared" si="30"/>
        <v>2.3564574154817608E-2</v>
      </c>
      <c r="AR21" s="1">
        <f t="shared" si="48"/>
        <v>12136.320857069124</v>
      </c>
      <c r="AS21" s="1">
        <f t="shared" si="49"/>
        <v>1685.5868679662808</v>
      </c>
      <c r="AT21" s="1">
        <f t="shared" si="50"/>
        <v>533.38429875367615</v>
      </c>
      <c r="AU21" s="1">
        <f t="shared" si="51"/>
        <v>2427.2641714138249</v>
      </c>
      <c r="AV21" s="1">
        <f t="shared" si="52"/>
        <v>337.11737359325616</v>
      </c>
      <c r="AW21" s="1">
        <f t="shared" si="53"/>
        <v>106.67685975073523</v>
      </c>
      <c r="AX21" s="1">
        <f t="shared" si="31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2"/>
        <v>8173.265452053075</v>
      </c>
      <c r="BB21" s="1">
        <f t="shared" si="33"/>
        <v>10973.599015689641</v>
      </c>
      <c r="BC21" s="1">
        <f t="shared" si="34"/>
        <v>8634.895334933286</v>
      </c>
      <c r="BD21" s="1">
        <f t="shared" si="7"/>
        <v>0</v>
      </c>
      <c r="BE21" s="2">
        <v>0</v>
      </c>
      <c r="BF21" s="2">
        <v>0</v>
      </c>
      <c r="BG21" s="2">
        <v>0</v>
      </c>
      <c r="BH21" s="2">
        <f t="shared" si="8"/>
        <v>0</v>
      </c>
      <c r="BI21" s="2">
        <f t="shared" si="35"/>
        <v>0</v>
      </c>
      <c r="BJ21" s="2">
        <f t="shared" si="9"/>
        <v>0</v>
      </c>
      <c r="BK21" s="2">
        <f t="shared" si="10"/>
        <v>0</v>
      </c>
      <c r="BL21" s="2">
        <f t="shared" si="11"/>
        <v>0</v>
      </c>
      <c r="BM21" s="2">
        <f t="shared" si="12"/>
        <v>0</v>
      </c>
      <c r="BN21" s="2">
        <f t="shared" si="13"/>
        <v>0</v>
      </c>
      <c r="BO21" s="2">
        <f t="shared" si="36"/>
        <v>0</v>
      </c>
      <c r="BP21" s="2">
        <f t="shared" si="37"/>
        <v>0</v>
      </c>
      <c r="BQ21" s="2">
        <f t="shared" si="38"/>
        <v>0</v>
      </c>
      <c r="BR21" s="11">
        <f t="shared" si="39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1.5409780728695515</v>
      </c>
      <c r="BV21" s="12">
        <f>(BV$3*temperature!$I131+BV$4*temperature!$I131^2+BV$5*temperature!$I131^6)*(L21/L$56)^$BW$1</f>
        <v>0.97954950169540733</v>
      </c>
      <c r="BW21" s="12">
        <f>(BW$3*temperature!$I131+BW$4*temperature!$I131^2+BW$5*temperature!$I131^6)*(M21/M$56)^$BW$1</f>
        <v>0.51547532216178504</v>
      </c>
      <c r="BX21" s="12">
        <f>(BX$3*temperature!$M131+BX$4*temperature!$M131^2+BX$5*temperature!$M131^6)*(K21/K$56)^$BW$1</f>
        <v>1.5409780728695515</v>
      </c>
      <c r="BY21" s="12">
        <f>(BY$3*temperature!$M131+BY$4*temperature!$M131^2+BY$5*temperature!$M131^6)*(L21/L$56)^$BW$1</f>
        <v>0.97954950169540733</v>
      </c>
      <c r="BZ21" s="12">
        <f>(BZ$3*temperature!$M131+BZ$4*temperature!$M131^2+BZ$5*temperature!$M131^6)*(M21/M$56)^$BW$1</f>
        <v>0.51547532216178504</v>
      </c>
      <c r="CA21" s="19">
        <f t="shared" si="14"/>
        <v>0</v>
      </c>
      <c r="CB21" s="19">
        <f t="shared" si="15"/>
        <v>0</v>
      </c>
      <c r="CC21" s="19">
        <f t="shared" si="16"/>
        <v>0</v>
      </c>
      <c r="CD21" s="19">
        <f t="shared" si="17"/>
        <v>0</v>
      </c>
      <c r="CE21" s="19">
        <f t="shared" si="18"/>
        <v>0</v>
      </c>
      <c r="CF21" s="19"/>
      <c r="CG21" s="19"/>
      <c r="CH21" s="19"/>
    </row>
    <row r="22" spans="1:86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0"/>
        <v>6.9846288060895212E-3</v>
      </c>
      <c r="F22" s="11">
        <f t="shared" si="19"/>
        <v>1.7251625849825869E-2</v>
      </c>
      <c r="G22" s="11">
        <f t="shared" si="20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1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1"/>
        <v>4.0893369020279735E-2</v>
      </c>
      <c r="O22" s="11">
        <f t="shared" si="22"/>
        <v>4.2868323293207E-2</v>
      </c>
      <c r="P22" s="11">
        <f t="shared" si="23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4"/>
        <v>243.05387961291987</v>
      </c>
      <c r="U22" s="1">
        <f t="shared" si="54"/>
        <v>918.92731212169167</v>
      </c>
      <c r="V22" s="1">
        <f t="shared" si="55"/>
        <v>912.48467178528426</v>
      </c>
      <c r="W22" s="11">
        <f t="shared" si="42"/>
        <v>1.519830866653149E-2</v>
      </c>
      <c r="X22" s="11">
        <f t="shared" si="58"/>
        <v>-1.3346373343440576E-2</v>
      </c>
      <c r="Y22" s="11">
        <f t="shared" si="5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5"/>
        <v>2.4636134916384531</v>
      </c>
      <c r="AD22" s="12">
        <f t="shared" si="56"/>
        <v>2.8412829323529851</v>
      </c>
      <c r="AE22" s="12">
        <f t="shared" si="57"/>
        <v>1.7017794034614855</v>
      </c>
      <c r="AF22" s="11">
        <f t="shared" si="43"/>
        <v>-1.411771290454511E-2</v>
      </c>
      <c r="AG22" s="11">
        <f t="shared" si="60"/>
        <v>4.3436106470791103E-3</v>
      </c>
      <c r="AH22" s="11">
        <f t="shared" si="61"/>
        <v>2.9864948970290017E-2</v>
      </c>
      <c r="AI22" s="1">
        <f t="shared" si="44"/>
        <v>19604.799112691886</v>
      </c>
      <c r="AJ22" s="1">
        <f t="shared" si="45"/>
        <v>2460.7937107426487</v>
      </c>
      <c r="AK22" s="1">
        <f t="shared" si="46"/>
        <v>779.12646242300366</v>
      </c>
      <c r="AL22" s="14">
        <f t="shared" si="26"/>
        <v>7.6224479111931371</v>
      </c>
      <c r="AM22" s="14">
        <f t="shared" si="27"/>
        <v>0.98335945346391362</v>
      </c>
      <c r="AN22" s="14">
        <f t="shared" si="28"/>
        <v>0.41091569256247462</v>
      </c>
      <c r="AO22" s="11">
        <f t="shared" si="47"/>
        <v>2.0621120954280148E-2</v>
      </c>
      <c r="AP22" s="11">
        <f t="shared" si="29"/>
        <v>2.5977173653231045E-2</v>
      </c>
      <c r="AQ22" s="11">
        <f t="shared" si="30"/>
        <v>2.3564574154817608E-2</v>
      </c>
      <c r="AR22" s="1">
        <f t="shared" si="48"/>
        <v>12522.720493719629</v>
      </c>
      <c r="AS22" s="1">
        <f t="shared" si="49"/>
        <v>1767.9803332996653</v>
      </c>
      <c r="AT22" s="1">
        <f t="shared" si="50"/>
        <v>561.37624208675288</v>
      </c>
      <c r="AU22" s="1">
        <f t="shared" si="51"/>
        <v>2504.544098743926</v>
      </c>
      <c r="AV22" s="1">
        <f t="shared" si="52"/>
        <v>353.59606665993306</v>
      </c>
      <c r="AW22" s="1">
        <f t="shared" si="53"/>
        <v>112.27524841735058</v>
      </c>
      <c r="AX22" s="1">
        <f t="shared" si="31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2"/>
        <v>8251.9041504393062</v>
      </c>
      <c r="BB22" s="1">
        <f t="shared" si="33"/>
        <v>11213.807750142341</v>
      </c>
      <c r="BC22" s="1">
        <f t="shared" si="34"/>
        <v>8889.8737075618519</v>
      </c>
      <c r="BD22" s="1">
        <f t="shared" si="7"/>
        <v>0</v>
      </c>
      <c r="BE22" s="2">
        <v>0</v>
      </c>
      <c r="BF22" s="2">
        <v>0</v>
      </c>
      <c r="BG22" s="2">
        <v>0</v>
      </c>
      <c r="BH22" s="2">
        <f t="shared" si="8"/>
        <v>0</v>
      </c>
      <c r="BI22" s="2">
        <f t="shared" si="35"/>
        <v>0</v>
      </c>
      <c r="BJ22" s="2">
        <f t="shared" si="9"/>
        <v>0</v>
      </c>
      <c r="BK22" s="2">
        <f t="shared" si="10"/>
        <v>0</v>
      </c>
      <c r="BL22" s="2">
        <f t="shared" si="11"/>
        <v>0</v>
      </c>
      <c r="BM22" s="2">
        <f t="shared" si="12"/>
        <v>0</v>
      </c>
      <c r="BN22" s="2">
        <f t="shared" si="13"/>
        <v>0</v>
      </c>
      <c r="BO22" s="2">
        <f t="shared" si="36"/>
        <v>0</v>
      </c>
      <c r="BP22" s="2">
        <f t="shared" si="37"/>
        <v>0</v>
      </c>
      <c r="BQ22" s="2">
        <f t="shared" si="38"/>
        <v>0</v>
      </c>
      <c r="BR22" s="11">
        <f t="shared" si="39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1.5684829859823797</v>
      </c>
      <c r="BV22" s="12">
        <f>(BV$3*temperature!$I132+BV$4*temperature!$I132^2+BV$5*temperature!$I132^6)*(L22/L$56)^$BW$1</f>
        <v>0.99574126917849659</v>
      </c>
      <c r="BW22" s="12">
        <f>(BW$3*temperature!$I132+BW$4*temperature!$I132^2+BW$5*temperature!$I132^6)*(M22/M$56)^$BW$1</f>
        <v>0.52451675931274366</v>
      </c>
      <c r="BX22" s="12">
        <f>(BX$3*temperature!$M132+BX$4*temperature!$M132^2+BX$5*temperature!$M132^6)*(K22/K$56)^$BW$1</f>
        <v>1.5684829859823797</v>
      </c>
      <c r="BY22" s="12">
        <f>(BY$3*temperature!$M132+BY$4*temperature!$M132^2+BY$5*temperature!$M132^6)*(L22/L$56)^$BW$1</f>
        <v>0.99574126917849659</v>
      </c>
      <c r="BZ22" s="12">
        <f>(BZ$3*temperature!$M132+BZ$4*temperature!$M132^2+BZ$5*temperature!$M132^6)*(M22/M$56)^$BW$1</f>
        <v>0.52451675931274366</v>
      </c>
      <c r="CA22" s="19">
        <f t="shared" si="14"/>
        <v>0</v>
      </c>
      <c r="CB22" s="19">
        <f t="shared" si="15"/>
        <v>0</v>
      </c>
      <c r="CC22" s="19">
        <f t="shared" si="16"/>
        <v>0</v>
      </c>
      <c r="CD22" s="19">
        <f t="shared" si="17"/>
        <v>0</v>
      </c>
      <c r="CE22" s="19">
        <f t="shared" si="18"/>
        <v>0</v>
      </c>
      <c r="CF22" s="19"/>
      <c r="CG22" s="19"/>
      <c r="CH22" s="19"/>
    </row>
    <row r="23" spans="1:86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0"/>
        <v>7.3482904106083602E-3</v>
      </c>
      <c r="F23" s="11">
        <f t="shared" si="19"/>
        <v>1.6168595294302479E-2</v>
      </c>
      <c r="G23" s="11">
        <f t="shared" si="20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1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1"/>
        <v>3.1697706905913892E-2</v>
      </c>
      <c r="O23" s="11">
        <f t="shared" si="22"/>
        <v>2.9855040327190441E-2</v>
      </c>
      <c r="P23" s="11">
        <f t="shared" si="23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4"/>
        <v>239.50476052364905</v>
      </c>
      <c r="U23" s="1">
        <f t="shared" si="54"/>
        <v>930.19975001883006</v>
      </c>
      <c r="V23" s="1">
        <f t="shared" si="55"/>
        <v>900.51487180944673</v>
      </c>
      <c r="W23" s="11">
        <f t="shared" si="42"/>
        <v>-1.4602190653870806E-2</v>
      </c>
      <c r="X23" s="11">
        <f t="shared" si="58"/>
        <v>1.2266952726774027E-2</v>
      </c>
      <c r="Y23" s="11">
        <f t="shared" si="5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5"/>
        <v>2.4545082380311687</v>
      </c>
      <c r="AD23" s="12">
        <f t="shared" si="56"/>
        <v>2.8172710428917731</v>
      </c>
      <c r="AE23" s="12">
        <f t="shared" si="57"/>
        <v>1.7962150035071196</v>
      </c>
      <c r="AF23" s="11">
        <f t="shared" si="43"/>
        <v>-3.6958937098646727E-3</v>
      </c>
      <c r="AG23" s="11">
        <f t="shared" si="60"/>
        <v>-8.4510729951581265E-3</v>
      </c>
      <c r="AH23" s="11">
        <f t="shared" si="61"/>
        <v>5.5492268770880981E-2</v>
      </c>
      <c r="AI23" s="1">
        <f t="shared" si="44"/>
        <v>20148.863300166624</v>
      </c>
      <c r="AJ23" s="1">
        <f t="shared" si="45"/>
        <v>2568.3104063283172</v>
      </c>
      <c r="AK23" s="1">
        <f t="shared" si="46"/>
        <v>813.48906459805391</v>
      </c>
      <c r="AL23" s="14">
        <f t="shared" si="26"/>
        <v>7.7796313315375505</v>
      </c>
      <c r="AM23" s="14">
        <f t="shared" si="27"/>
        <v>1.008904352750092</v>
      </c>
      <c r="AN23" s="14">
        <f t="shared" si="28"/>
        <v>0.4205987458712413</v>
      </c>
      <c r="AO23" s="11">
        <f t="shared" si="47"/>
        <v>2.0621120954280148E-2</v>
      </c>
      <c r="AP23" s="11">
        <f t="shared" si="29"/>
        <v>2.5977173653231045E-2</v>
      </c>
      <c r="AQ23" s="11">
        <f t="shared" si="30"/>
        <v>2.3564574154817608E-2</v>
      </c>
      <c r="AR23" s="1">
        <f t="shared" si="48"/>
        <v>12926.608401519468</v>
      </c>
      <c r="AS23" s="1">
        <f t="shared" si="49"/>
        <v>1853.1142854562922</v>
      </c>
      <c r="AT23" s="1">
        <f t="shared" si="50"/>
        <v>591.08301482606362</v>
      </c>
      <c r="AU23" s="1">
        <f t="shared" si="51"/>
        <v>2585.321680303894</v>
      </c>
      <c r="AV23" s="1">
        <f t="shared" si="52"/>
        <v>370.62285709125848</v>
      </c>
      <c r="AW23" s="1">
        <f t="shared" si="53"/>
        <v>118.21660296521273</v>
      </c>
      <c r="AX23" s="1">
        <f t="shared" si="31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2"/>
        <v>8334.2871659708962</v>
      </c>
      <c r="BB23" s="1">
        <f t="shared" si="33"/>
        <v>11447.465093134968</v>
      </c>
      <c r="BC23" s="1">
        <f t="shared" si="34"/>
        <v>9154.366335279552</v>
      </c>
      <c r="BD23" s="1">
        <f t="shared" si="7"/>
        <v>0</v>
      </c>
      <c r="BE23" s="2">
        <v>0</v>
      </c>
      <c r="BF23" s="2">
        <v>0</v>
      </c>
      <c r="BG23" s="2">
        <v>0</v>
      </c>
      <c r="BH23" s="2">
        <f t="shared" si="8"/>
        <v>0</v>
      </c>
      <c r="BI23" s="2">
        <f t="shared" si="35"/>
        <v>0</v>
      </c>
      <c r="BJ23" s="2">
        <f t="shared" si="9"/>
        <v>0</v>
      </c>
      <c r="BK23" s="2">
        <f t="shared" si="10"/>
        <v>0</v>
      </c>
      <c r="BL23" s="2">
        <f t="shared" si="11"/>
        <v>0</v>
      </c>
      <c r="BM23" s="2">
        <f t="shared" si="12"/>
        <v>0</v>
      </c>
      <c r="BN23" s="2">
        <f t="shared" si="13"/>
        <v>0</v>
      </c>
      <c r="BO23" s="2">
        <f t="shared" si="36"/>
        <v>0</v>
      </c>
      <c r="BP23" s="2">
        <f t="shared" si="37"/>
        <v>0</v>
      </c>
      <c r="BQ23" s="2">
        <f t="shared" si="38"/>
        <v>0</v>
      </c>
      <c r="BR23" s="11">
        <f t="shared" si="39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1.6000116071387542</v>
      </c>
      <c r="BV23" s="12">
        <f>(BV$3*temperature!$I133+BV$4*temperature!$I133^2+BV$5*temperature!$I133^6)*(L23/L$56)^$BW$1</f>
        <v>1.0153384489258144</v>
      </c>
      <c r="BW23" s="12">
        <f>(BW$3*temperature!$I133+BW$4*temperature!$I133^2+BW$5*temperature!$I133^6)*(M23/M$56)^$BW$1</f>
        <v>0.53384840224287711</v>
      </c>
      <c r="BX23" s="12">
        <f>(BX$3*temperature!$M133+BX$4*temperature!$M133^2+BX$5*temperature!$M133^6)*(K23/K$56)^$BW$1</f>
        <v>1.6000116071387542</v>
      </c>
      <c r="BY23" s="12">
        <f>(BY$3*temperature!$M133+BY$4*temperature!$M133^2+BY$5*temperature!$M133^6)*(L23/L$56)^$BW$1</f>
        <v>1.0153384489258144</v>
      </c>
      <c r="BZ23" s="12">
        <f>(BZ$3*temperature!$M133+BZ$4*temperature!$M133^2+BZ$5*temperature!$M133^6)*(M23/M$56)^$BW$1</f>
        <v>0.53384840224287711</v>
      </c>
      <c r="CA23" s="19">
        <f t="shared" si="14"/>
        <v>0</v>
      </c>
      <c r="CB23" s="19">
        <f t="shared" si="15"/>
        <v>0</v>
      </c>
      <c r="CC23" s="19">
        <f t="shared" si="16"/>
        <v>0</v>
      </c>
      <c r="CD23" s="19">
        <f t="shared" si="17"/>
        <v>0</v>
      </c>
      <c r="CE23" s="19">
        <f t="shared" si="18"/>
        <v>0</v>
      </c>
      <c r="CF23" s="19"/>
      <c r="CG23" s="19"/>
      <c r="CH23" s="19"/>
    </row>
    <row r="24" spans="1:86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0"/>
        <v>7.2592798295529892E-3</v>
      </c>
      <c r="F24" s="11">
        <f t="shared" si="19"/>
        <v>1.6032358762138932E-2</v>
      </c>
      <c r="G24" s="11">
        <f t="shared" si="20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1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1"/>
        <v>3.4275712981129303E-2</v>
      </c>
      <c r="O24" s="11">
        <f t="shared" si="22"/>
        <v>1.6033509673959889E-2</v>
      </c>
      <c r="P24" s="11">
        <f t="shared" si="23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4"/>
        <v>236.96599895979352</v>
      </c>
      <c r="U24" s="1">
        <f t="shared" si="54"/>
        <v>953.04866684438355</v>
      </c>
      <c r="V24" s="1">
        <f t="shared" si="55"/>
        <v>887.72358916796884</v>
      </c>
      <c r="W24" s="11">
        <f t="shared" si="42"/>
        <v>-1.0600046355257464E-2</v>
      </c>
      <c r="X24" s="11">
        <f t="shared" si="58"/>
        <v>2.4563451909217271E-2</v>
      </c>
      <c r="Y24" s="11">
        <f t="shared" si="5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5"/>
        <v>2.4498286870526638</v>
      </c>
      <c r="AD24" s="12">
        <f t="shared" si="56"/>
        <v>2.81064944312521</v>
      </c>
      <c r="AE24" s="12">
        <f t="shared" si="57"/>
        <v>1.831713986286849</v>
      </c>
      <c r="AF24" s="11">
        <f t="shared" si="43"/>
        <v>-1.9065126390688247E-3</v>
      </c>
      <c r="AG24" s="11">
        <f t="shared" si="60"/>
        <v>-2.3503595024234603E-3</v>
      </c>
      <c r="AH24" s="11">
        <f t="shared" si="61"/>
        <v>1.9763214710052823E-2</v>
      </c>
      <c r="AI24" s="1">
        <f t="shared" si="44"/>
        <v>20719.298650453857</v>
      </c>
      <c r="AJ24" s="1">
        <f t="shared" si="45"/>
        <v>2682.1022227867443</v>
      </c>
      <c r="AK24" s="1">
        <f t="shared" si="46"/>
        <v>850.35676110346128</v>
      </c>
      <c r="AL24" s="14">
        <f t="shared" si="26"/>
        <v>7.9400560502048938</v>
      </c>
      <c r="AM24" s="14">
        <f t="shared" si="27"/>
        <v>1.0351128363209818</v>
      </c>
      <c r="AN24" s="14">
        <f t="shared" si="28"/>
        <v>0.43050997620774745</v>
      </c>
      <c r="AO24" s="11">
        <f t="shared" si="47"/>
        <v>2.0621120954280148E-2</v>
      </c>
      <c r="AP24" s="11">
        <f t="shared" si="29"/>
        <v>2.5977173653231045E-2</v>
      </c>
      <c r="AQ24" s="11">
        <f t="shared" si="30"/>
        <v>2.3564574154817608E-2</v>
      </c>
      <c r="AR24" s="1">
        <f t="shared" si="48"/>
        <v>13344.031722777712</v>
      </c>
      <c r="AS24" s="1">
        <f t="shared" si="49"/>
        <v>1942.3679221830037</v>
      </c>
      <c r="AT24" s="1">
        <f t="shared" si="50"/>
        <v>622.57783732422467</v>
      </c>
      <c r="AU24" s="1">
        <f t="shared" si="51"/>
        <v>2668.8063445555426</v>
      </c>
      <c r="AV24" s="1">
        <f t="shared" si="52"/>
        <v>388.47358443660073</v>
      </c>
      <c r="AW24" s="1">
        <f t="shared" si="53"/>
        <v>124.51556746484493</v>
      </c>
      <c r="AX24" s="1">
        <f t="shared" si="31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2"/>
        <v>8416.8050422860342</v>
      </c>
      <c r="BB24" s="1">
        <f t="shared" si="33"/>
        <v>11684.427968746882</v>
      </c>
      <c r="BC24" s="1">
        <f t="shared" si="34"/>
        <v>9428.198081344417</v>
      </c>
      <c r="BD24" s="1">
        <f t="shared" si="7"/>
        <v>0</v>
      </c>
      <c r="BE24" s="2">
        <v>0</v>
      </c>
      <c r="BF24" s="2">
        <v>0</v>
      </c>
      <c r="BG24" s="2">
        <v>0</v>
      </c>
      <c r="BH24" s="2">
        <f t="shared" si="8"/>
        <v>0</v>
      </c>
      <c r="BI24" s="2">
        <f t="shared" si="35"/>
        <v>0</v>
      </c>
      <c r="BJ24" s="2">
        <f t="shared" si="9"/>
        <v>0</v>
      </c>
      <c r="BK24" s="2">
        <f t="shared" si="10"/>
        <v>0</v>
      </c>
      <c r="BL24" s="2">
        <f t="shared" si="11"/>
        <v>0</v>
      </c>
      <c r="BM24" s="2">
        <f t="shared" si="12"/>
        <v>0</v>
      </c>
      <c r="BN24" s="2">
        <f t="shared" si="13"/>
        <v>0</v>
      </c>
      <c r="BO24" s="2">
        <f t="shared" si="36"/>
        <v>0</v>
      </c>
      <c r="BP24" s="2">
        <f t="shared" si="37"/>
        <v>0</v>
      </c>
      <c r="BQ24" s="2">
        <f t="shared" si="38"/>
        <v>0</v>
      </c>
      <c r="BR24" s="11">
        <f t="shared" si="39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1.6311027894411239</v>
      </c>
      <c r="BV24" s="12">
        <f>(BV$3*temperature!$I134+BV$4*temperature!$I134^2+BV$5*temperature!$I134^6)*(L24/L$56)^$BW$1</f>
        <v>1.0387517548700318</v>
      </c>
      <c r="BW24" s="12">
        <f>(BW$3*temperature!$I134+BW$4*temperature!$I134^2+BW$5*temperature!$I134^6)*(M24/M$56)^$BW$1</f>
        <v>0.54377607041486242</v>
      </c>
      <c r="BX24" s="12">
        <f>(BX$3*temperature!$M134+BX$4*temperature!$M134^2+BX$5*temperature!$M134^6)*(K24/K$56)^$BW$1</f>
        <v>1.6311027894411239</v>
      </c>
      <c r="BY24" s="12">
        <f>(BY$3*temperature!$M134+BY$4*temperature!$M134^2+BY$5*temperature!$M134^6)*(L24/L$56)^$BW$1</f>
        <v>1.0387517548700318</v>
      </c>
      <c r="BZ24" s="12">
        <f>(BZ$3*temperature!$M134+BZ$4*temperature!$M134^2+BZ$5*temperature!$M134^6)*(M24/M$56)^$BW$1</f>
        <v>0.54377607041486242</v>
      </c>
      <c r="CA24" s="19">
        <f t="shared" si="14"/>
        <v>0</v>
      </c>
      <c r="CB24" s="19">
        <f t="shared" si="15"/>
        <v>0</v>
      </c>
      <c r="CC24" s="19">
        <f t="shared" si="16"/>
        <v>0</v>
      </c>
      <c r="CD24" s="19">
        <f t="shared" si="17"/>
        <v>0</v>
      </c>
      <c r="CE24" s="19">
        <f t="shared" si="18"/>
        <v>0</v>
      </c>
      <c r="CF24" s="19"/>
      <c r="CG24" s="19"/>
      <c r="CH24" s="19"/>
    </row>
    <row r="25" spans="1:86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0"/>
        <v>7.1710102906858975E-3</v>
      </c>
      <c r="F25" s="11">
        <f t="shared" si="19"/>
        <v>1.6106980972057983E-2</v>
      </c>
      <c r="G25" s="11">
        <f t="shared" si="20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1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1"/>
        <v>3.1199121385352857E-2</v>
      </c>
      <c r="O25" s="11">
        <f t="shared" si="22"/>
        <v>3.4800518287731563E-2</v>
      </c>
      <c r="P25" s="11">
        <f t="shared" si="23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4"/>
        <v>233.53220678226603</v>
      </c>
      <c r="U25" s="1">
        <f t="shared" si="54"/>
        <v>937.57902753538292</v>
      </c>
      <c r="V25" s="1">
        <f t="shared" si="55"/>
        <v>902.67990564339846</v>
      </c>
      <c r="W25" s="11">
        <f t="shared" si="42"/>
        <v>-1.449065348024936E-2</v>
      </c>
      <c r="X25" s="11">
        <f t="shared" si="58"/>
        <v>-1.6231741197668126E-2</v>
      </c>
      <c r="Y25" s="11">
        <f t="shared" si="5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5"/>
        <v>2.4496385895153021</v>
      </c>
      <c r="AD25" s="12">
        <f t="shared" si="56"/>
        <v>2.7832867863149318</v>
      </c>
      <c r="AE25" s="12">
        <f t="shared" si="57"/>
        <v>1.8505048501277181</v>
      </c>
      <c r="AF25" s="11">
        <f t="shared" si="43"/>
        <v>-7.7596257389900281E-5</v>
      </c>
      <c r="AG25" s="11">
        <f t="shared" si="60"/>
        <v>-9.73535026831851E-3</v>
      </c>
      <c r="AH25" s="11">
        <f t="shared" si="61"/>
        <v>1.0258623333963213E-2</v>
      </c>
      <c r="AI25" s="1">
        <f t="shared" si="44"/>
        <v>21316.175129964013</v>
      </c>
      <c r="AJ25" s="1">
        <f t="shared" si="45"/>
        <v>2802.3655849446704</v>
      </c>
      <c r="AK25" s="1">
        <f t="shared" si="46"/>
        <v>889.8366524579601</v>
      </c>
      <c r="AL25" s="14">
        <f t="shared" si="26"/>
        <v>8.1037889063999327</v>
      </c>
      <c r="AM25" s="14">
        <f t="shared" si="27"/>
        <v>1.0620021422207806</v>
      </c>
      <c r="AN25" s="14">
        <f t="shared" si="28"/>
        <v>0.44065476046648366</v>
      </c>
      <c r="AO25" s="11">
        <f t="shared" si="47"/>
        <v>2.0621120954280148E-2</v>
      </c>
      <c r="AP25" s="11">
        <f t="shared" si="29"/>
        <v>2.5977173653231045E-2</v>
      </c>
      <c r="AQ25" s="11">
        <f t="shared" si="30"/>
        <v>2.3564574154817608E-2</v>
      </c>
      <c r="AR25" s="1">
        <f t="shared" si="48"/>
        <v>13775.299073981647</v>
      </c>
      <c r="AS25" s="1">
        <f t="shared" si="49"/>
        <v>2036.2478405779661</v>
      </c>
      <c r="AT25" s="1">
        <f t="shared" si="50"/>
        <v>655.92537283621471</v>
      </c>
      <c r="AU25" s="1">
        <f t="shared" si="51"/>
        <v>2755.0598147963296</v>
      </c>
      <c r="AV25" s="1">
        <f t="shared" si="52"/>
        <v>407.24956811559326</v>
      </c>
      <c r="AW25" s="1">
        <f t="shared" si="53"/>
        <v>131.18507456724294</v>
      </c>
      <c r="AX25" s="1">
        <f t="shared" si="31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2"/>
        <v>8499.4399536325072</v>
      </c>
      <c r="BB25" s="1">
        <f t="shared" si="33"/>
        <v>11927.074864243787</v>
      </c>
      <c r="BC25" s="1">
        <f t="shared" si="34"/>
        <v>9710.9968361482097</v>
      </c>
      <c r="BD25" s="1">
        <f t="shared" si="7"/>
        <v>0</v>
      </c>
      <c r="BE25" s="2">
        <v>0</v>
      </c>
      <c r="BF25" s="2">
        <v>0</v>
      </c>
      <c r="BG25" s="2">
        <v>0</v>
      </c>
      <c r="BH25" s="2">
        <f t="shared" si="8"/>
        <v>0</v>
      </c>
      <c r="BI25" s="2">
        <f t="shared" si="35"/>
        <v>0</v>
      </c>
      <c r="BJ25" s="2">
        <f t="shared" si="9"/>
        <v>0</v>
      </c>
      <c r="BK25" s="2">
        <f t="shared" si="10"/>
        <v>0</v>
      </c>
      <c r="BL25" s="2">
        <f t="shared" si="11"/>
        <v>0</v>
      </c>
      <c r="BM25" s="2">
        <f t="shared" si="12"/>
        <v>0</v>
      </c>
      <c r="BN25" s="2">
        <f t="shared" si="13"/>
        <v>0</v>
      </c>
      <c r="BO25" s="2">
        <f t="shared" si="36"/>
        <v>0</v>
      </c>
      <c r="BP25" s="2">
        <f t="shared" si="37"/>
        <v>0</v>
      </c>
      <c r="BQ25" s="2">
        <f t="shared" si="38"/>
        <v>0</v>
      </c>
      <c r="BR25" s="11">
        <f t="shared" si="39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1.6638538654274697</v>
      </c>
      <c r="BV25" s="12">
        <f>(BV$3*temperature!$I135+BV$4*temperature!$I135^2+BV$5*temperature!$I135^6)*(L25/L$56)^$BW$1</f>
        <v>1.0576980740814483</v>
      </c>
      <c r="BW25" s="12">
        <f>(BW$3*temperature!$I135+BW$4*temperature!$I135^2+BW$5*temperature!$I135^6)*(M25/M$56)^$BW$1</f>
        <v>0.55661448657732959</v>
      </c>
      <c r="BX25" s="12">
        <f>(BX$3*temperature!$M135+BX$4*temperature!$M135^2+BX$5*temperature!$M135^6)*(K25/K$56)^$BW$1</f>
        <v>1.6638538654274697</v>
      </c>
      <c r="BY25" s="12">
        <f>(BY$3*temperature!$M135+BY$4*temperature!$M135^2+BY$5*temperature!$M135^6)*(L25/L$56)^$BW$1</f>
        <v>1.0576980740814483</v>
      </c>
      <c r="BZ25" s="12">
        <f>(BZ$3*temperature!$M135+BZ$4*temperature!$M135^2+BZ$5*temperature!$M135^6)*(M25/M$56)^$BW$1</f>
        <v>0.55661448657732959</v>
      </c>
      <c r="CA25" s="19">
        <f t="shared" si="14"/>
        <v>0</v>
      </c>
      <c r="CB25" s="19">
        <f t="shared" si="15"/>
        <v>0</v>
      </c>
      <c r="CC25" s="19">
        <f t="shared" si="16"/>
        <v>0</v>
      </c>
      <c r="CD25" s="19">
        <f t="shared" si="17"/>
        <v>0</v>
      </c>
      <c r="CE25" s="19">
        <f t="shared" si="18"/>
        <v>0</v>
      </c>
      <c r="CF25" s="19"/>
      <c r="CG25" s="19"/>
      <c r="CH25" s="19"/>
    </row>
    <row r="26" spans="1:86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0"/>
        <v>6.9399655695143725E-3</v>
      </c>
      <c r="F26" s="11">
        <f t="shared" si="19"/>
        <v>1.5668442836691332E-2</v>
      </c>
      <c r="G26" s="11">
        <f t="shared" si="20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1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1"/>
        <v>1.9866883309723526E-2</v>
      </c>
      <c r="O26" s="11">
        <f t="shared" si="22"/>
        <v>3.1415457728710017E-2</v>
      </c>
      <c r="P26" s="11">
        <f t="shared" si="23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4"/>
        <v>221.55623080971907</v>
      </c>
      <c r="U26" s="1">
        <f t="shared" si="54"/>
        <v>902.87289581321522</v>
      </c>
      <c r="V26" s="1">
        <f t="shared" si="55"/>
        <v>880.94465297742408</v>
      </c>
      <c r="W26" s="11">
        <f t="shared" si="42"/>
        <v>-5.1281902986994754E-2</v>
      </c>
      <c r="X26" s="11">
        <f t="shared" si="58"/>
        <v>-3.7016753471331154E-2</v>
      </c>
      <c r="Y26" s="11">
        <f t="shared" si="59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5"/>
        <v>2.4457874406053151</v>
      </c>
      <c r="AD26" s="12">
        <f t="shared" si="56"/>
        <v>2.8182464047647726</v>
      </c>
      <c r="AE26" s="12">
        <f t="shared" si="57"/>
        <v>1.871783504022132</v>
      </c>
      <c r="AF26" s="11">
        <f t="shared" si="43"/>
        <v>-1.5721294261408225E-3</v>
      </c>
      <c r="AG26" s="11">
        <f t="shared" si="60"/>
        <v>1.2560552014162951E-2</v>
      </c>
      <c r="AH26" s="11">
        <f t="shared" si="61"/>
        <v>1.1498837137846607E-2</v>
      </c>
      <c r="AI26" s="1">
        <f t="shared" si="44"/>
        <v>21939.617431763942</v>
      </c>
      <c r="AJ26" s="1">
        <f t="shared" si="45"/>
        <v>2929.3785945657969</v>
      </c>
      <c r="AK26" s="1">
        <f t="shared" si="46"/>
        <v>932.03806177940703</v>
      </c>
      <c r="AL26" s="14">
        <f t="shared" si="26"/>
        <v>8.2708981176267589</v>
      </c>
      <c r="AM26" s="14">
        <f t="shared" si="27"/>
        <v>1.0895899562893532</v>
      </c>
      <c r="AN26" s="14">
        <f t="shared" si="28"/>
        <v>0.45103860224616948</v>
      </c>
      <c r="AO26" s="11">
        <f t="shared" si="47"/>
        <v>2.0621120954280148E-2</v>
      </c>
      <c r="AP26" s="11">
        <f t="shared" si="29"/>
        <v>2.5977173653231045E-2</v>
      </c>
      <c r="AQ26" s="11">
        <f t="shared" si="30"/>
        <v>2.3564574154817608E-2</v>
      </c>
      <c r="AR26" s="1">
        <f t="shared" si="48"/>
        <v>14219.109702597792</v>
      </c>
      <c r="AS26" s="1">
        <f t="shared" si="49"/>
        <v>2134.1259420488577</v>
      </c>
      <c r="AT26" s="1">
        <f t="shared" si="50"/>
        <v>691.18551481508996</v>
      </c>
      <c r="AU26" s="1">
        <f t="shared" si="51"/>
        <v>2843.8219405195587</v>
      </c>
      <c r="AV26" s="1">
        <f t="shared" si="52"/>
        <v>426.82518840977156</v>
      </c>
      <c r="AW26" s="1">
        <f t="shared" si="53"/>
        <v>138.237102963018</v>
      </c>
      <c r="AX26" s="1">
        <f t="shared" si="31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2"/>
        <v>8580.9777537492519</v>
      </c>
      <c r="BB26" s="1">
        <f t="shared" si="33"/>
        <v>12169.569734725135</v>
      </c>
      <c r="BC26" s="1">
        <f t="shared" si="34"/>
        <v>10002.28555956844</v>
      </c>
      <c r="BD26" s="1">
        <f t="shared" si="7"/>
        <v>0</v>
      </c>
      <c r="BE26" s="2">
        <v>0</v>
      </c>
      <c r="BF26" s="2">
        <v>0</v>
      </c>
      <c r="BG26" s="2">
        <v>0</v>
      </c>
      <c r="BH26" s="2">
        <f t="shared" si="8"/>
        <v>0</v>
      </c>
      <c r="BI26" s="2">
        <f t="shared" si="35"/>
        <v>0</v>
      </c>
      <c r="BJ26" s="2">
        <f t="shared" si="9"/>
        <v>0</v>
      </c>
      <c r="BK26" s="2">
        <f t="shared" si="10"/>
        <v>0</v>
      </c>
      <c r="BL26" s="2">
        <f t="shared" si="11"/>
        <v>0</v>
      </c>
      <c r="BM26" s="2">
        <f t="shared" si="12"/>
        <v>0</v>
      </c>
      <c r="BN26" s="2">
        <f t="shared" si="13"/>
        <v>0</v>
      </c>
      <c r="BO26" s="2">
        <f t="shared" si="36"/>
        <v>0</v>
      </c>
      <c r="BP26" s="2">
        <f t="shared" si="37"/>
        <v>0</v>
      </c>
      <c r="BQ26" s="2">
        <f t="shared" si="38"/>
        <v>0</v>
      </c>
      <c r="BR26" s="11">
        <f t="shared" si="39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1.7018432228851279</v>
      </c>
      <c r="BV26" s="12">
        <f>(BV$3*temperature!$I136+BV$4*temperature!$I136^2+BV$5*temperature!$I136^6)*(L26/L$56)^$BW$1</f>
        <v>1.0777562718124944</v>
      </c>
      <c r="BW26" s="12">
        <f>(BW$3*temperature!$I136+BW$4*temperature!$I136^2+BW$5*temperature!$I136^6)*(M26/M$56)^$BW$1</f>
        <v>0.56515010733421722</v>
      </c>
      <c r="BX26" s="12">
        <f>(BX$3*temperature!$M136+BX$4*temperature!$M136^2+BX$5*temperature!$M136^6)*(K26/K$56)^$BW$1</f>
        <v>1.7018432228851279</v>
      </c>
      <c r="BY26" s="12">
        <f>(BY$3*temperature!$M136+BY$4*temperature!$M136^2+BY$5*temperature!$M136^6)*(L26/L$56)^$BW$1</f>
        <v>1.0777562718124944</v>
      </c>
      <c r="BZ26" s="12">
        <f>(BZ$3*temperature!$M136+BZ$4*temperature!$M136^2+BZ$5*temperature!$M136^6)*(M26/M$56)^$BW$1</f>
        <v>0.56515010733421722</v>
      </c>
      <c r="CA26" s="19">
        <f t="shared" si="14"/>
        <v>0</v>
      </c>
      <c r="CB26" s="19">
        <f t="shared" si="15"/>
        <v>0</v>
      </c>
      <c r="CC26" s="19">
        <f t="shared" si="16"/>
        <v>0</v>
      </c>
      <c r="CD26" s="19">
        <f t="shared" si="17"/>
        <v>0</v>
      </c>
      <c r="CE26" s="19">
        <f t="shared" si="18"/>
        <v>0</v>
      </c>
      <c r="CF26" s="19"/>
      <c r="CG26" s="19"/>
      <c r="CH26" s="19"/>
    </row>
    <row r="27" spans="1:86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0"/>
        <v>6.9168601659503892E-3</v>
      </c>
      <c r="F27" s="11">
        <f t="shared" si="19"/>
        <v>1.5817996879959884E-2</v>
      </c>
      <c r="G27" s="11">
        <f t="shared" si="20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1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1"/>
        <v>8.3770125689435204E-3</v>
      </c>
      <c r="O27" s="11">
        <f t="shared" si="22"/>
        <v>3.3044380272222451E-3</v>
      </c>
      <c r="P27" s="11">
        <f t="shared" si="23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4"/>
        <v>212.36445626954927</v>
      </c>
      <c r="U27" s="1">
        <f t="shared" si="54"/>
        <v>899.9089338975441</v>
      </c>
      <c r="V27" s="1">
        <f t="shared" si="55"/>
        <v>881.70150629598425</v>
      </c>
      <c r="W27" s="11">
        <f t="shared" si="42"/>
        <v>-4.1487321329563676E-2</v>
      </c>
      <c r="X27" s="11">
        <f t="shared" si="58"/>
        <v>-3.2828119322393379E-3</v>
      </c>
      <c r="Y27" s="11">
        <f t="shared" si="5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5"/>
        <v>2.4149199480729333</v>
      </c>
      <c r="AD27" s="12">
        <f t="shared" si="56"/>
        <v>2.735183012324311</v>
      </c>
      <c r="AE27" s="12">
        <f t="shared" si="57"/>
        <v>1.8350201755581217</v>
      </c>
      <c r="AF27" s="11">
        <f t="shared" si="43"/>
        <v>-1.2620676686745269E-2</v>
      </c>
      <c r="AG27" s="11">
        <f t="shared" si="60"/>
        <v>-2.9473431528211025E-2</v>
      </c>
      <c r="AH27" s="11">
        <f t="shared" si="61"/>
        <v>-1.9640801612479497E-2</v>
      </c>
      <c r="AI27" s="1">
        <f t="shared" si="44"/>
        <v>22589.477629107107</v>
      </c>
      <c r="AJ27" s="1">
        <f t="shared" si="45"/>
        <v>3063.265923518989</v>
      </c>
      <c r="AK27" s="1">
        <f t="shared" si="46"/>
        <v>977.0713585644844</v>
      </c>
      <c r="AL27" s="14">
        <f t="shared" si="26"/>
        <v>8.4414533081108676</v>
      </c>
      <c r="AM27" s="14">
        <f t="shared" si="27"/>
        <v>1.1178944237946982</v>
      </c>
      <c r="AN27" s="14">
        <f t="shared" si="28"/>
        <v>0.4616671348354846</v>
      </c>
      <c r="AO27" s="11">
        <f t="shared" si="47"/>
        <v>2.0621120954280148E-2</v>
      </c>
      <c r="AP27" s="11">
        <f t="shared" si="29"/>
        <v>2.5977173653231045E-2</v>
      </c>
      <c r="AQ27" s="11">
        <f t="shared" si="30"/>
        <v>2.3564574154817608E-2</v>
      </c>
      <c r="AR27" s="1">
        <f t="shared" si="48"/>
        <v>14678.013210257626</v>
      </c>
      <c r="AS27" s="1">
        <f t="shared" si="49"/>
        <v>2237.1355800170063</v>
      </c>
      <c r="AT27" s="1">
        <f t="shared" si="50"/>
        <v>728.41369484042536</v>
      </c>
      <c r="AU27" s="1">
        <f t="shared" si="51"/>
        <v>2935.6026420515254</v>
      </c>
      <c r="AV27" s="1">
        <f t="shared" si="52"/>
        <v>447.4271160034013</v>
      </c>
      <c r="AW27" s="1">
        <f t="shared" si="53"/>
        <v>145.68273896808509</v>
      </c>
      <c r="AX27" s="1">
        <f t="shared" si="31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2"/>
        <v>8663.1097221816781</v>
      </c>
      <c r="BB27" s="1">
        <f t="shared" si="33"/>
        <v>12418.642196786283</v>
      </c>
      <c r="BC27" s="1">
        <f t="shared" si="34"/>
        <v>10301.502485677411</v>
      </c>
      <c r="BD27" s="1">
        <f t="shared" si="7"/>
        <v>0</v>
      </c>
      <c r="BE27" s="2">
        <v>0</v>
      </c>
      <c r="BF27" s="2">
        <v>0</v>
      </c>
      <c r="BG27" s="2">
        <v>0</v>
      </c>
      <c r="BH27" s="2">
        <f t="shared" si="8"/>
        <v>0</v>
      </c>
      <c r="BI27" s="2">
        <f t="shared" si="35"/>
        <v>0</v>
      </c>
      <c r="BJ27" s="2">
        <f t="shared" si="9"/>
        <v>0</v>
      </c>
      <c r="BK27" s="2">
        <f t="shared" si="10"/>
        <v>0</v>
      </c>
      <c r="BL27" s="2">
        <f t="shared" si="11"/>
        <v>0</v>
      </c>
      <c r="BM27" s="2">
        <f t="shared" si="12"/>
        <v>0</v>
      </c>
      <c r="BN27" s="2">
        <f t="shared" si="13"/>
        <v>0</v>
      </c>
      <c r="BO27" s="2">
        <f t="shared" si="36"/>
        <v>0</v>
      </c>
      <c r="BP27" s="2">
        <f t="shared" si="37"/>
        <v>0</v>
      </c>
      <c r="BQ27" s="2">
        <f t="shared" si="38"/>
        <v>0</v>
      </c>
      <c r="BR27" s="11">
        <f t="shared" si="39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1.7452906990564641</v>
      </c>
      <c r="BV27" s="12">
        <f>(BV$3*temperature!$I137+BV$4*temperature!$I137^2+BV$5*temperature!$I137^6)*(L27/L$56)^$BW$1</f>
        <v>1.1055460848147816</v>
      </c>
      <c r="BW27" s="12">
        <f>(BW$3*temperature!$I137+BW$4*temperature!$I137^2+BW$5*temperature!$I137^6)*(M27/M$56)^$BW$1</f>
        <v>0.57524507838846939</v>
      </c>
      <c r="BX27" s="12">
        <f>(BX$3*temperature!$M137+BX$4*temperature!$M137^2+BX$5*temperature!$M137^6)*(K27/K$56)^$BW$1</f>
        <v>1.7452906990564641</v>
      </c>
      <c r="BY27" s="12">
        <f>(BY$3*temperature!$M137+BY$4*temperature!$M137^2+BY$5*temperature!$M137^6)*(L27/L$56)^$BW$1</f>
        <v>1.1055460848147816</v>
      </c>
      <c r="BZ27" s="12">
        <f>(BZ$3*temperature!$M137+BZ$4*temperature!$M137^2+BZ$5*temperature!$M137^6)*(M27/M$56)^$BW$1</f>
        <v>0.57524507838846939</v>
      </c>
      <c r="CA27" s="19">
        <f t="shared" si="14"/>
        <v>0</v>
      </c>
      <c r="CB27" s="19">
        <f t="shared" si="15"/>
        <v>0</v>
      </c>
      <c r="CC27" s="19">
        <f t="shared" si="16"/>
        <v>0</v>
      </c>
      <c r="CD27" s="19">
        <f t="shared" si="17"/>
        <v>0</v>
      </c>
      <c r="CE27" s="19">
        <f t="shared" si="18"/>
        <v>0</v>
      </c>
      <c r="CF27" s="19"/>
      <c r="CG27" s="19"/>
      <c r="CH27" s="19"/>
    </row>
    <row r="28" spans="1:86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0"/>
        <v>6.1984829573309419E-3</v>
      </c>
      <c r="F28" s="11">
        <f t="shared" si="19"/>
        <v>1.6820629902325246E-2</v>
      </c>
      <c r="G28" s="11">
        <f t="shared" si="20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1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1"/>
        <v>-2.7494350847778737E-3</v>
      </c>
      <c r="O28" s="11">
        <f t="shared" si="22"/>
        <v>-1.2558306585870205E-2</v>
      </c>
      <c r="P28" s="11">
        <f t="shared" si="23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4"/>
        <v>206.37847509359841</v>
      </c>
      <c r="U28" s="1">
        <f t="shared" si="54"/>
        <v>927.07388067722479</v>
      </c>
      <c r="V28" s="1">
        <f t="shared" si="55"/>
        <v>889.61113157263264</v>
      </c>
      <c r="W28" s="11">
        <f t="shared" si="42"/>
        <v>-2.8187302532176051E-2</v>
      </c>
      <c r="X28" s="11">
        <f t="shared" si="58"/>
        <v>3.0186328589969724E-2</v>
      </c>
      <c r="Y28" s="11">
        <f t="shared" si="5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5"/>
        <v>2.3856263347113855</v>
      </c>
      <c r="AD28" s="12">
        <f t="shared" si="56"/>
        <v>2.7388918519516774</v>
      </c>
      <c r="AE28" s="12">
        <f t="shared" si="57"/>
        <v>1.8382081108631489</v>
      </c>
      <c r="AF28" s="11">
        <f t="shared" si="43"/>
        <v>-1.2130262696667726E-2</v>
      </c>
      <c r="AG28" s="11">
        <f t="shared" si="60"/>
        <v>1.3559749423182055E-3</v>
      </c>
      <c r="AH28" s="11">
        <f t="shared" si="61"/>
        <v>1.7372753430668908E-3</v>
      </c>
      <c r="AI28" s="1">
        <f t="shared" si="44"/>
        <v>23266.132508247923</v>
      </c>
      <c r="AJ28" s="1">
        <f t="shared" si="45"/>
        <v>3204.3664471704915</v>
      </c>
      <c r="AK28" s="1">
        <f t="shared" si="46"/>
        <v>1025.0469616761211</v>
      </c>
      <c r="AL28" s="14">
        <f t="shared" si="26"/>
        <v>8.6155255378073292</v>
      </c>
      <c r="AM28" s="14">
        <f t="shared" si="27"/>
        <v>1.1469341613675916</v>
      </c>
      <c r="AN28" s="14">
        <f t="shared" si="28"/>
        <v>0.47254612426915754</v>
      </c>
      <c r="AO28" s="11">
        <f t="shared" si="47"/>
        <v>2.0621120954280148E-2</v>
      </c>
      <c r="AP28" s="11">
        <f t="shared" si="29"/>
        <v>2.5977173653231045E-2</v>
      </c>
      <c r="AQ28" s="11">
        <f t="shared" si="30"/>
        <v>2.3564574154817608E-2</v>
      </c>
      <c r="AR28" s="1">
        <f t="shared" si="48"/>
        <v>15144.061131962364</v>
      </c>
      <c r="AS28" s="1">
        <f t="shared" si="49"/>
        <v>2347.129099409734</v>
      </c>
      <c r="AT28" s="1">
        <f t="shared" si="50"/>
        <v>767.66952063484507</v>
      </c>
      <c r="AU28" s="1">
        <f t="shared" si="51"/>
        <v>3028.8122263924729</v>
      </c>
      <c r="AV28" s="1">
        <f t="shared" si="52"/>
        <v>469.42581988194684</v>
      </c>
      <c r="AW28" s="1">
        <f t="shared" si="53"/>
        <v>153.53390412696902</v>
      </c>
      <c r="AX28" s="1">
        <f t="shared" si="31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2"/>
        <v>8739.918923901685</v>
      </c>
      <c r="BB28" s="1">
        <f t="shared" si="33"/>
        <v>12684.821407807538</v>
      </c>
      <c r="BC28" s="1">
        <f t="shared" si="34"/>
        <v>10608.158256665278</v>
      </c>
      <c r="BD28" s="1">
        <f t="shared" si="7"/>
        <v>0</v>
      </c>
      <c r="BE28" s="2">
        <v>0</v>
      </c>
      <c r="BF28" s="2">
        <v>0</v>
      </c>
      <c r="BG28" s="2">
        <v>0</v>
      </c>
      <c r="BH28" s="2">
        <f t="shared" si="8"/>
        <v>0</v>
      </c>
      <c r="BI28" s="2">
        <f t="shared" si="35"/>
        <v>0</v>
      </c>
      <c r="BJ28" s="2">
        <f t="shared" si="9"/>
        <v>0</v>
      </c>
      <c r="BK28" s="2">
        <f t="shared" si="10"/>
        <v>0</v>
      </c>
      <c r="BL28" s="2">
        <f t="shared" si="11"/>
        <v>0</v>
      </c>
      <c r="BM28" s="2">
        <f t="shared" si="12"/>
        <v>0</v>
      </c>
      <c r="BN28" s="2">
        <f t="shared" si="13"/>
        <v>0</v>
      </c>
      <c r="BO28" s="2">
        <f t="shared" si="36"/>
        <v>0</v>
      </c>
      <c r="BP28" s="2">
        <f t="shared" si="37"/>
        <v>0</v>
      </c>
      <c r="BQ28" s="2">
        <f t="shared" si="38"/>
        <v>0</v>
      </c>
      <c r="BR28" s="11">
        <f t="shared" si="39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1.7941835549183269</v>
      </c>
      <c r="BV28" s="12">
        <f>(BV$3*temperature!$I138+BV$4*temperature!$I138^2+BV$5*temperature!$I138^6)*(L28/L$56)^$BW$1</f>
        <v>1.1381382614335238</v>
      </c>
      <c r="BW28" s="12">
        <f>(BW$3*temperature!$I138+BW$4*temperature!$I138^2+BW$5*temperature!$I138^6)*(M28/M$56)^$BW$1</f>
        <v>0.58714146414718249</v>
      </c>
      <c r="BX28" s="12">
        <f>(BX$3*temperature!$M138+BX$4*temperature!$M138^2+BX$5*temperature!$M138^6)*(K28/K$56)^$BW$1</f>
        <v>1.7941835549183269</v>
      </c>
      <c r="BY28" s="12">
        <f>(BY$3*temperature!$M138+BY$4*temperature!$M138^2+BY$5*temperature!$M138^6)*(L28/L$56)^$BW$1</f>
        <v>1.1381382614335238</v>
      </c>
      <c r="BZ28" s="12">
        <f>(BZ$3*temperature!$M138+BZ$4*temperature!$M138^2+BZ$5*temperature!$M138^6)*(M28/M$56)^$BW$1</f>
        <v>0.58714146414718249</v>
      </c>
      <c r="CA28" s="19">
        <f t="shared" si="14"/>
        <v>0</v>
      </c>
      <c r="CB28" s="19">
        <f t="shared" si="15"/>
        <v>0</v>
      </c>
      <c r="CC28" s="19">
        <f t="shared" si="16"/>
        <v>0</v>
      </c>
      <c r="CD28" s="19">
        <f t="shared" si="17"/>
        <v>0</v>
      </c>
      <c r="CE28" s="19">
        <f t="shared" si="18"/>
        <v>0</v>
      </c>
      <c r="CF28" s="19"/>
      <c r="CG28" s="19"/>
      <c r="CH28" s="19"/>
    </row>
    <row r="29" spans="1:86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0"/>
        <v>5.666316603642807E-3</v>
      </c>
      <c r="F29" s="11">
        <f t="shared" si="19"/>
        <v>1.6624795407551574E-2</v>
      </c>
      <c r="G29" s="11">
        <f t="shared" si="20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1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1"/>
        <v>1.9024498519717437E-2</v>
      </c>
      <c r="O29" s="11">
        <f t="shared" si="22"/>
        <v>-1.0547563627891443E-2</v>
      </c>
      <c r="P29" s="11">
        <f t="shared" si="23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4"/>
        <v>202.10092770770731</v>
      </c>
      <c r="U29" s="1">
        <f t="shared" si="54"/>
        <v>939.74627918148394</v>
      </c>
      <c r="V29" s="1">
        <f t="shared" si="55"/>
        <v>883.6069313906263</v>
      </c>
      <c r="W29" s="11">
        <f t="shared" si="42"/>
        <v>-2.0726712821921511E-2</v>
      </c>
      <c r="X29" s="11">
        <f t="shared" si="58"/>
        <v>1.3669243377886886E-2</v>
      </c>
      <c r="Y29" s="11">
        <f t="shared" si="5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5"/>
        <v>2.3750849615876435</v>
      </c>
      <c r="AD29" s="12">
        <f t="shared" si="56"/>
        <v>2.7443910675908154</v>
      </c>
      <c r="AE29" s="12">
        <f t="shared" si="57"/>
        <v>1.8865369423268037</v>
      </c>
      <c r="AF29" s="11">
        <f t="shared" si="43"/>
        <v>-4.4187025312232286E-3</v>
      </c>
      <c r="AG29" s="11">
        <f t="shared" si="60"/>
        <v>2.0078250388817498E-3</v>
      </c>
      <c r="AH29" s="11">
        <f t="shared" si="61"/>
        <v>2.6291273103436374E-2</v>
      </c>
      <c r="AI29" s="1">
        <f t="shared" si="44"/>
        <v>23968.331483815607</v>
      </c>
      <c r="AJ29" s="1">
        <f t="shared" si="45"/>
        <v>3353.3556223353889</v>
      </c>
      <c r="AK29" s="1">
        <f t="shared" si="46"/>
        <v>1076.076169635478</v>
      </c>
      <c r="AL29" s="14">
        <f t="shared" si="26"/>
        <v>8.7931873320071432</v>
      </c>
      <c r="AM29" s="14">
        <f t="shared" si="27"/>
        <v>1.1767282692462604</v>
      </c>
      <c r="AN29" s="14">
        <f t="shared" si="28"/>
        <v>0.48368147245606974</v>
      </c>
      <c r="AO29" s="11">
        <f t="shared" si="47"/>
        <v>2.0621120954280148E-2</v>
      </c>
      <c r="AP29" s="11">
        <f t="shared" si="29"/>
        <v>2.5977173653231045E-2</v>
      </c>
      <c r="AQ29" s="11">
        <f t="shared" si="30"/>
        <v>2.3564574154817608E-2</v>
      </c>
      <c r="AR29" s="1">
        <f t="shared" si="48"/>
        <v>15618.982920650913</v>
      </c>
      <c r="AS29" s="1">
        <f t="shared" si="49"/>
        <v>2462.3553193478451</v>
      </c>
      <c r="AT29" s="1">
        <f t="shared" si="50"/>
        <v>808.99433513658573</v>
      </c>
      <c r="AU29" s="1">
        <f t="shared" si="51"/>
        <v>3123.796584130183</v>
      </c>
      <c r="AV29" s="1">
        <f t="shared" si="52"/>
        <v>492.47106386956904</v>
      </c>
      <c r="AW29" s="1">
        <f t="shared" si="53"/>
        <v>161.79886702731716</v>
      </c>
      <c r="AX29" s="1">
        <f t="shared" si="31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2"/>
        <v>8812.8229477314489</v>
      </c>
      <c r="BB29" s="1">
        <f t="shared" si="33"/>
        <v>12954.172006335704</v>
      </c>
      <c r="BC29" s="1">
        <f t="shared" si="34"/>
        <v>10921.462028073447</v>
      </c>
      <c r="BD29" s="1">
        <f t="shared" si="7"/>
        <v>0</v>
      </c>
      <c r="BE29" s="2">
        <v>0</v>
      </c>
      <c r="BF29" s="2">
        <v>0</v>
      </c>
      <c r="BG29" s="2">
        <v>0</v>
      </c>
      <c r="BH29" s="2">
        <f t="shared" si="8"/>
        <v>0</v>
      </c>
      <c r="BI29" s="2">
        <f t="shared" si="35"/>
        <v>0</v>
      </c>
      <c r="BJ29" s="2">
        <f t="shared" si="9"/>
        <v>0</v>
      </c>
      <c r="BK29" s="2">
        <f t="shared" si="10"/>
        <v>0</v>
      </c>
      <c r="BL29" s="2">
        <f t="shared" si="11"/>
        <v>0</v>
      </c>
      <c r="BM29" s="2">
        <f t="shared" si="12"/>
        <v>0</v>
      </c>
      <c r="BN29" s="2">
        <f t="shared" si="13"/>
        <v>0</v>
      </c>
      <c r="BO29" s="2">
        <f t="shared" si="36"/>
        <v>0</v>
      </c>
      <c r="BP29" s="2">
        <f t="shared" si="37"/>
        <v>0</v>
      </c>
      <c r="BQ29" s="2">
        <f t="shared" si="38"/>
        <v>0</v>
      </c>
      <c r="BR29" s="11">
        <f t="shared" si="39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1.833738602202019</v>
      </c>
      <c r="BV29" s="12">
        <f>(BV$3*temperature!$I139+BV$4*temperature!$I139^2+BV$5*temperature!$I139^6)*(L29/L$56)^$BW$1</f>
        <v>1.1705634057375345</v>
      </c>
      <c r="BW29" s="12">
        <f>(BW$3*temperature!$I139+BW$4*temperature!$I139^2+BW$5*temperature!$I139^6)*(M29/M$56)^$BW$1</f>
        <v>0.59846558593452215</v>
      </c>
      <c r="BX29" s="12">
        <f>(BX$3*temperature!$M139+BX$4*temperature!$M139^2+BX$5*temperature!$M139^6)*(K29/K$56)^$BW$1</f>
        <v>1.833738602202019</v>
      </c>
      <c r="BY29" s="12">
        <f>(BY$3*temperature!$M139+BY$4*temperature!$M139^2+BY$5*temperature!$M139^6)*(L29/L$56)^$BW$1</f>
        <v>1.1705634057375345</v>
      </c>
      <c r="BZ29" s="12">
        <f>(BZ$3*temperature!$M139+BZ$4*temperature!$M139^2+BZ$5*temperature!$M139^6)*(M29/M$56)^$BW$1</f>
        <v>0.59846558593452215</v>
      </c>
      <c r="CA29" s="19">
        <f t="shared" si="14"/>
        <v>0</v>
      </c>
      <c r="CB29" s="19">
        <f t="shared" si="15"/>
        <v>0</v>
      </c>
      <c r="CC29" s="19">
        <f t="shared" si="16"/>
        <v>0</v>
      </c>
      <c r="CD29" s="19">
        <f t="shared" si="17"/>
        <v>0</v>
      </c>
      <c r="CE29" s="19">
        <f t="shared" si="18"/>
        <v>0</v>
      </c>
      <c r="CF29" s="19"/>
      <c r="CG29" s="19"/>
      <c r="CH29" s="19"/>
    </row>
    <row r="30" spans="1:86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0"/>
        <v>5.2636035724735741E-3</v>
      </c>
      <c r="F30" s="11">
        <f t="shared" si="19"/>
        <v>1.5904845060938921E-2</v>
      </c>
      <c r="G30" s="11">
        <f t="shared" si="20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1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1"/>
        <v>3.5377179583490292E-2</v>
      </c>
      <c r="O30" s="11">
        <f t="shared" si="22"/>
        <v>2.5417406123961817E-2</v>
      </c>
      <c r="P30" s="11">
        <f t="shared" si="23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4"/>
        <v>201.70557911853126</v>
      </c>
      <c r="U30" s="1">
        <f t="shared" si="54"/>
        <v>941.66348339372075</v>
      </c>
      <c r="V30" s="1">
        <f t="shared" si="55"/>
        <v>872.71451539045961</v>
      </c>
      <c r="W30" s="11">
        <f t="shared" si="42"/>
        <v>-1.9561938367143039E-3</v>
      </c>
      <c r="X30" s="11">
        <f t="shared" si="58"/>
        <v>2.040129612331798E-3</v>
      </c>
      <c r="Y30" s="11">
        <f t="shared" si="5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5"/>
        <v>2.3409095494429892</v>
      </c>
      <c r="AD30" s="12">
        <f t="shared" si="56"/>
        <v>2.7203543668669528</v>
      </c>
      <c r="AE30" s="12">
        <f t="shared" si="57"/>
        <v>1.9115173214066605</v>
      </c>
      <c r="AF30" s="11">
        <f t="shared" si="43"/>
        <v>-1.4389132472048205E-2</v>
      </c>
      <c r="AG30" s="11">
        <f t="shared" si="60"/>
        <v>-8.7584823488597863E-3</v>
      </c>
      <c r="AH30" s="11">
        <f t="shared" si="61"/>
        <v>1.3241394069414048E-2</v>
      </c>
      <c r="AI30" s="1">
        <f t="shared" si="44"/>
        <v>24695.294919564229</v>
      </c>
      <c r="AJ30" s="1">
        <f t="shared" si="45"/>
        <v>3510.4911239714193</v>
      </c>
      <c r="AK30" s="1">
        <f t="shared" si="46"/>
        <v>1130.2674196992473</v>
      </c>
      <c r="AL30" s="14">
        <f t="shared" si="26"/>
        <v>8.974512711554107</v>
      </c>
      <c r="AM30" s="14">
        <f t="shared" si="27"/>
        <v>1.2072963438391364</v>
      </c>
      <c r="AN30" s="14">
        <f t="shared" si="28"/>
        <v>0.49507922038107216</v>
      </c>
      <c r="AO30" s="11">
        <f t="shared" si="47"/>
        <v>2.0621120954280148E-2</v>
      </c>
      <c r="AP30" s="11">
        <f t="shared" si="29"/>
        <v>2.5977173653231045E-2</v>
      </c>
      <c r="AQ30" s="11">
        <f t="shared" si="30"/>
        <v>2.3564574154817608E-2</v>
      </c>
      <c r="AR30" s="1">
        <f t="shared" si="48"/>
        <v>16104.103440851959</v>
      </c>
      <c r="AS30" s="1">
        <f t="shared" si="49"/>
        <v>2581.9539914058173</v>
      </c>
      <c r="AT30" s="1">
        <f t="shared" si="50"/>
        <v>852.46594137172281</v>
      </c>
      <c r="AU30" s="1">
        <f t="shared" si="51"/>
        <v>3220.8206881703918</v>
      </c>
      <c r="AV30" s="1">
        <f t="shared" si="52"/>
        <v>516.39079828116348</v>
      </c>
      <c r="AW30" s="1">
        <f t="shared" si="53"/>
        <v>170.49318827434456</v>
      </c>
      <c r="AX30" s="1">
        <f t="shared" si="31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2"/>
        <v>8882.8156755241689</v>
      </c>
      <c r="BB30" s="1">
        <f t="shared" si="33"/>
        <v>13220.00300777645</v>
      </c>
      <c r="BC30" s="1">
        <f t="shared" si="34"/>
        <v>11241.236587963382</v>
      </c>
      <c r="BD30" s="1">
        <f t="shared" si="7"/>
        <v>0</v>
      </c>
      <c r="BE30" s="2">
        <v>0</v>
      </c>
      <c r="BF30" s="2">
        <v>0</v>
      </c>
      <c r="BG30" s="2">
        <v>0</v>
      </c>
      <c r="BH30" s="2">
        <f t="shared" si="8"/>
        <v>0</v>
      </c>
      <c r="BI30" s="2">
        <f t="shared" si="35"/>
        <v>0</v>
      </c>
      <c r="BJ30" s="2">
        <f t="shared" si="9"/>
        <v>0</v>
      </c>
      <c r="BK30" s="2">
        <f t="shared" si="10"/>
        <v>0</v>
      </c>
      <c r="BL30" s="2">
        <f t="shared" si="11"/>
        <v>0</v>
      </c>
      <c r="BM30" s="2">
        <f t="shared" si="12"/>
        <v>0</v>
      </c>
      <c r="BN30" s="2">
        <f t="shared" si="13"/>
        <v>0</v>
      </c>
      <c r="BO30" s="2">
        <f t="shared" si="36"/>
        <v>0</v>
      </c>
      <c r="BP30" s="2">
        <f t="shared" si="37"/>
        <v>0</v>
      </c>
      <c r="BQ30" s="2">
        <f t="shared" si="38"/>
        <v>0</v>
      </c>
      <c r="BR30" s="11">
        <f t="shared" si="39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1.8658469028329643</v>
      </c>
      <c r="BV30" s="12">
        <f>(BV$3*temperature!$I140+BV$4*temperature!$I140^2+BV$5*temperature!$I140^6)*(L30/L$56)^$BW$1</f>
        <v>1.1926184218029043</v>
      </c>
      <c r="BW30" s="12">
        <f>(BW$3*temperature!$I140+BW$4*temperature!$I140^2+BW$5*temperature!$I140^6)*(M30/M$56)^$BW$1</f>
        <v>0.60799585564269576</v>
      </c>
      <c r="BX30" s="12">
        <f>(BX$3*temperature!$M140+BX$4*temperature!$M140^2+BX$5*temperature!$M140^6)*(K30/K$56)^$BW$1</f>
        <v>1.8658469028329643</v>
      </c>
      <c r="BY30" s="12">
        <f>(BY$3*temperature!$M140+BY$4*temperature!$M140^2+BY$5*temperature!$M140^6)*(L30/L$56)^$BW$1</f>
        <v>1.1926184218029043</v>
      </c>
      <c r="BZ30" s="12">
        <f>(BZ$3*temperature!$M140+BZ$4*temperature!$M140^2+BZ$5*temperature!$M140^6)*(M30/M$56)^$BW$1</f>
        <v>0.60799585564269576</v>
      </c>
      <c r="CA30" s="19">
        <f t="shared" si="14"/>
        <v>0</v>
      </c>
      <c r="CB30" s="19">
        <f t="shared" si="15"/>
        <v>0</v>
      </c>
      <c r="CC30" s="19">
        <f t="shared" si="16"/>
        <v>0</v>
      </c>
      <c r="CD30" s="19">
        <f t="shared" si="17"/>
        <v>0</v>
      </c>
      <c r="CE30" s="19">
        <f t="shared" si="18"/>
        <v>0</v>
      </c>
      <c r="CF30" s="19"/>
      <c r="CG30" s="19"/>
      <c r="CH30" s="19"/>
    </row>
    <row r="31" spans="1:86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0"/>
        <v>5.4244692212248591E-3</v>
      </c>
      <c r="F31" s="11">
        <f t="shared" si="19"/>
        <v>1.6064507173073395E-2</v>
      </c>
      <c r="G31" s="11">
        <f t="shared" si="20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1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1"/>
        <v>2.9085819571173399E-2</v>
      </c>
      <c r="O31" s="11">
        <f t="shared" si="22"/>
        <v>1.272489895011053E-2</v>
      </c>
      <c r="P31" s="11">
        <f t="shared" si="23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4"/>
        <v>199.08113068127511</v>
      </c>
      <c r="U31" s="1">
        <f t="shared" si="54"/>
        <v>947.36627196858285</v>
      </c>
      <c r="V31" s="1">
        <f t="shared" si="55"/>
        <v>874.98272398389327</v>
      </c>
      <c r="W31" s="11">
        <f t="shared" si="42"/>
        <v>-1.3011283320596201E-2</v>
      </c>
      <c r="X31" s="11">
        <f t="shared" si="58"/>
        <v>6.0560791359451915E-3</v>
      </c>
      <c r="Y31" s="11">
        <f t="shared" si="5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5"/>
        <v>2.3139111537652339</v>
      </c>
      <c r="AD31" s="12">
        <f t="shared" si="56"/>
        <v>2.8188005878676665</v>
      </c>
      <c r="AE31" s="12">
        <f t="shared" si="57"/>
        <v>1.9431513150416031</v>
      </c>
      <c r="AF31" s="11">
        <f t="shared" si="43"/>
        <v>-1.1533292981858012E-2</v>
      </c>
      <c r="AG31" s="11">
        <f t="shared" si="60"/>
        <v>3.6188748862926667E-2</v>
      </c>
      <c r="AH31" s="11">
        <f t="shared" si="61"/>
        <v>1.6549153534043626E-2</v>
      </c>
      <c r="AI31" s="1">
        <f t="shared" si="44"/>
        <v>25446.586115778198</v>
      </c>
      <c r="AJ31" s="1">
        <f t="shared" si="45"/>
        <v>3675.8328098554407</v>
      </c>
      <c r="AK31" s="1">
        <f t="shared" si="46"/>
        <v>1187.7338660036671</v>
      </c>
      <c r="AL31" s="14">
        <f t="shared" si="26"/>
        <v>9.1595772236847885</v>
      </c>
      <c r="AM31" s="14">
        <f t="shared" si="27"/>
        <v>1.2386584906139566</v>
      </c>
      <c r="AN31" s="14">
        <f t="shared" si="28"/>
        <v>0.50674555138225119</v>
      </c>
      <c r="AO31" s="11">
        <f t="shared" si="47"/>
        <v>2.0621120954280148E-2</v>
      </c>
      <c r="AP31" s="11">
        <f t="shared" si="29"/>
        <v>2.5977173653231045E-2</v>
      </c>
      <c r="AQ31" s="11">
        <f t="shared" si="30"/>
        <v>2.3564574154817608E-2</v>
      </c>
      <c r="AR31" s="1">
        <f t="shared" si="48"/>
        <v>16606.714721536202</v>
      </c>
      <c r="AS31" s="1">
        <f t="shared" si="49"/>
        <v>2707.8262661865601</v>
      </c>
      <c r="AT31" s="1">
        <f t="shared" si="50"/>
        <v>898.1602512070865</v>
      </c>
      <c r="AU31" s="1">
        <f t="shared" si="51"/>
        <v>3321.3429443072405</v>
      </c>
      <c r="AV31" s="1">
        <f t="shared" si="52"/>
        <v>541.56525323731205</v>
      </c>
      <c r="AW31" s="1">
        <f t="shared" si="53"/>
        <v>179.63205024141732</v>
      </c>
      <c r="AX31" s="1">
        <f t="shared" si="31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2"/>
        <v>8954.7206059395467</v>
      </c>
      <c r="BB31" s="1">
        <f t="shared" si="33"/>
        <v>13493.161071516239</v>
      </c>
      <c r="BC31" s="1">
        <f t="shared" si="34"/>
        <v>11567.238878995622</v>
      </c>
      <c r="BD31" s="1">
        <f t="shared" si="7"/>
        <v>0</v>
      </c>
      <c r="BE31" s="2">
        <v>0</v>
      </c>
      <c r="BF31" s="2">
        <v>0</v>
      </c>
      <c r="BG31" s="2">
        <v>0</v>
      </c>
      <c r="BH31" s="2">
        <f t="shared" si="8"/>
        <v>0</v>
      </c>
      <c r="BI31" s="2">
        <f t="shared" si="35"/>
        <v>0</v>
      </c>
      <c r="BJ31" s="2">
        <f t="shared" si="9"/>
        <v>0</v>
      </c>
      <c r="BK31" s="2">
        <f t="shared" si="10"/>
        <v>0</v>
      </c>
      <c r="BL31" s="2">
        <f t="shared" si="11"/>
        <v>0</v>
      </c>
      <c r="BM31" s="2">
        <f t="shared" si="12"/>
        <v>0</v>
      </c>
      <c r="BN31" s="2">
        <f t="shared" si="13"/>
        <v>0</v>
      </c>
      <c r="BO31" s="2">
        <f t="shared" si="36"/>
        <v>0</v>
      </c>
      <c r="BP31" s="2">
        <f t="shared" si="37"/>
        <v>0</v>
      </c>
      <c r="BQ31" s="2">
        <f t="shared" si="38"/>
        <v>0</v>
      </c>
      <c r="BR31" s="11">
        <f t="shared" si="39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1.9006080622314518</v>
      </c>
      <c r="BV31" s="12">
        <f>(BV$3*temperature!$I141+BV$4*temperature!$I141^2+BV$5*temperature!$I141^6)*(L31/L$56)^$BW$1</f>
        <v>1.2183218836506426</v>
      </c>
      <c r="BW31" s="12">
        <f>(BW$3*temperature!$I141+BW$4*temperature!$I141^2+BW$5*temperature!$I141^6)*(M31/M$56)^$BW$1</f>
        <v>0.61957912783212143</v>
      </c>
      <c r="BX31" s="12">
        <f>(BX$3*temperature!$M141+BX$4*temperature!$M141^2+BX$5*temperature!$M141^6)*(K31/K$56)^$BW$1</f>
        <v>1.9006080622314518</v>
      </c>
      <c r="BY31" s="12">
        <f>(BY$3*temperature!$M141+BY$4*temperature!$M141^2+BY$5*temperature!$M141^6)*(L31/L$56)^$BW$1</f>
        <v>1.2183218836506426</v>
      </c>
      <c r="BZ31" s="12">
        <f>(BZ$3*temperature!$M141+BZ$4*temperature!$M141^2+BZ$5*temperature!$M141^6)*(M31/M$56)^$BW$1</f>
        <v>0.61957912783212143</v>
      </c>
      <c r="CA31" s="19">
        <f t="shared" si="14"/>
        <v>0</v>
      </c>
      <c r="CB31" s="19">
        <f t="shared" si="15"/>
        <v>0</v>
      </c>
      <c r="CC31" s="19">
        <f t="shared" si="16"/>
        <v>0</v>
      </c>
      <c r="CD31" s="19">
        <f t="shared" si="17"/>
        <v>0</v>
      </c>
      <c r="CE31" s="19">
        <f t="shared" si="18"/>
        <v>0</v>
      </c>
      <c r="CF31" s="19"/>
      <c r="CG31" s="19"/>
      <c r="CH31" s="19"/>
    </row>
    <row r="32" spans="1:86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0"/>
        <v>5.6829898394004097E-3</v>
      </c>
      <c r="F32" s="11">
        <f t="shared" si="19"/>
        <v>1.659902638740296E-2</v>
      </c>
      <c r="G32" s="11">
        <f t="shared" si="20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1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1"/>
        <v>2.4431689949962587E-2</v>
      </c>
      <c r="O32" s="11">
        <f t="shared" si="22"/>
        <v>2.4840729551819818E-2</v>
      </c>
      <c r="P32" s="11">
        <f t="shared" si="23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4"/>
        <v>195.25370142171693</v>
      </c>
      <c r="U32" s="1">
        <f t="shared" si="54"/>
        <v>932.00882127495822</v>
      </c>
      <c r="V32" s="1">
        <f t="shared" si="55"/>
        <v>880.29203924593799</v>
      </c>
      <c r="W32" s="11">
        <f t="shared" si="42"/>
        <v>-1.9225474792414321E-2</v>
      </c>
      <c r="X32" s="11">
        <f t="shared" si="58"/>
        <v>-1.621067917238872E-2</v>
      </c>
      <c r="Y32" s="11">
        <f t="shared" si="5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5"/>
        <v>2.2895410329228123</v>
      </c>
      <c r="AD32" s="12">
        <f t="shared" si="56"/>
        <v>2.8253717061001042</v>
      </c>
      <c r="AE32" s="12">
        <f t="shared" si="57"/>
        <v>1.9502411781325806</v>
      </c>
      <c r="AF32" s="11">
        <f t="shared" si="43"/>
        <v>-1.0532003704103454E-2</v>
      </c>
      <c r="AG32" s="11">
        <f t="shared" si="60"/>
        <v>2.3311752738808256E-3</v>
      </c>
      <c r="AH32" s="11">
        <f t="shared" si="61"/>
        <v>3.6486417892915846E-3</v>
      </c>
      <c r="AI32" s="1">
        <f t="shared" si="44"/>
        <v>26223.270448507621</v>
      </c>
      <c r="AJ32" s="1">
        <f t="shared" si="45"/>
        <v>3849.8147821072084</v>
      </c>
      <c r="AK32" s="1">
        <f t="shared" si="46"/>
        <v>1248.5925296447178</v>
      </c>
      <c r="AL32" s="14">
        <f t="shared" si="26"/>
        <v>9.3484579735044626</v>
      </c>
      <c r="AM32" s="14">
        <f t="shared" si="27"/>
        <v>1.2708353373216845</v>
      </c>
      <c r="AN32" s="14">
        <f t="shared" si="28"/>
        <v>0.51868679450542221</v>
      </c>
      <c r="AO32" s="11">
        <f t="shared" si="47"/>
        <v>2.0621120954280148E-2</v>
      </c>
      <c r="AP32" s="11">
        <f t="shared" si="29"/>
        <v>2.5977173653231045E-2</v>
      </c>
      <c r="AQ32" s="11">
        <f t="shared" si="30"/>
        <v>2.3564574154817608E-2</v>
      </c>
      <c r="AR32" s="1">
        <f t="shared" si="48"/>
        <v>17128.86655162213</v>
      </c>
      <c r="AS32" s="1">
        <f t="shared" si="49"/>
        <v>2841.1558926250655</v>
      </c>
      <c r="AT32" s="1">
        <f t="shared" si="50"/>
        <v>946.69792193630326</v>
      </c>
      <c r="AU32" s="1">
        <f t="shared" si="51"/>
        <v>3425.7733103244263</v>
      </c>
      <c r="AV32" s="1">
        <f t="shared" si="52"/>
        <v>568.23117852501309</v>
      </c>
      <c r="AW32" s="1">
        <f t="shared" si="53"/>
        <v>189.33958438726066</v>
      </c>
      <c r="AX32" s="1">
        <f t="shared" si="31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2"/>
        <v>9029.4351557850496</v>
      </c>
      <c r="BB32" s="1">
        <f t="shared" si="33"/>
        <v>13778.809804701408</v>
      </c>
      <c r="BC32" s="1">
        <f t="shared" si="34"/>
        <v>11907.472657715849</v>
      </c>
      <c r="BD32" s="1">
        <f t="shared" si="7"/>
        <v>0</v>
      </c>
      <c r="BE32" s="2">
        <v>0</v>
      </c>
      <c r="BF32" s="2">
        <v>0</v>
      </c>
      <c r="BG32" s="2">
        <v>0</v>
      </c>
      <c r="BH32" s="2">
        <f t="shared" si="8"/>
        <v>0</v>
      </c>
      <c r="BI32" s="2">
        <f t="shared" si="35"/>
        <v>0</v>
      </c>
      <c r="BJ32" s="2">
        <f t="shared" si="9"/>
        <v>0</v>
      </c>
      <c r="BK32" s="2">
        <f t="shared" si="10"/>
        <v>0</v>
      </c>
      <c r="BL32" s="2">
        <f t="shared" si="11"/>
        <v>0</v>
      </c>
      <c r="BM32" s="2">
        <f t="shared" si="12"/>
        <v>0</v>
      </c>
      <c r="BN32" s="2">
        <f t="shared" si="13"/>
        <v>0</v>
      </c>
      <c r="BO32" s="2">
        <f t="shared" si="36"/>
        <v>0</v>
      </c>
      <c r="BP32" s="2">
        <f t="shared" si="37"/>
        <v>0</v>
      </c>
      <c r="BQ32" s="2">
        <f t="shared" si="38"/>
        <v>0</v>
      </c>
      <c r="BR32" s="11">
        <f t="shared" si="39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1.9374348696339065</v>
      </c>
      <c r="BV32" s="12">
        <f>(BV$3*temperature!$I142+BV$4*temperature!$I142^2+BV$5*temperature!$I142^6)*(L32/L$56)^$BW$1</f>
        <v>1.2403429547831755</v>
      </c>
      <c r="BW32" s="12">
        <f>(BW$3*temperature!$I142+BW$4*temperature!$I142^2+BW$5*temperature!$I142^6)*(M32/M$56)^$BW$1</f>
        <v>0.63113939646090611</v>
      </c>
      <c r="BX32" s="12">
        <f>(BX$3*temperature!$M142+BX$4*temperature!$M142^2+BX$5*temperature!$M142^6)*(K32/K$56)^$BW$1</f>
        <v>1.9374348696339065</v>
      </c>
      <c r="BY32" s="12">
        <f>(BY$3*temperature!$M142+BY$4*temperature!$M142^2+BY$5*temperature!$M142^6)*(L32/L$56)^$BW$1</f>
        <v>1.2403429547831755</v>
      </c>
      <c r="BZ32" s="12">
        <f>(BZ$3*temperature!$M142+BZ$4*temperature!$M142^2+BZ$5*temperature!$M142^6)*(M32/M$56)^$BW$1</f>
        <v>0.63113939646090611</v>
      </c>
      <c r="CA32" s="19">
        <f t="shared" si="14"/>
        <v>0</v>
      </c>
      <c r="CB32" s="19">
        <f t="shared" si="15"/>
        <v>0</v>
      </c>
      <c r="CC32" s="19">
        <f t="shared" si="16"/>
        <v>0</v>
      </c>
      <c r="CD32" s="19">
        <f t="shared" si="17"/>
        <v>0</v>
      </c>
      <c r="CE32" s="19">
        <f t="shared" si="18"/>
        <v>0</v>
      </c>
      <c r="CF32" s="19"/>
      <c r="CG32" s="19"/>
      <c r="CH32" s="19"/>
    </row>
    <row r="33" spans="1:86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0"/>
        <v>5.6025935173917851E-3</v>
      </c>
      <c r="F33" s="11">
        <f t="shared" si="19"/>
        <v>1.7099851299727353E-2</v>
      </c>
      <c r="G33" s="11">
        <f t="shared" si="20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1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1"/>
        <v>2.4970831509726343E-2</v>
      </c>
      <c r="O33" s="11">
        <f t="shared" si="22"/>
        <v>2.3738205977081428E-2</v>
      </c>
      <c r="P33" s="11">
        <f t="shared" si="23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4"/>
        <v>195.30292964894775</v>
      </c>
      <c r="U33" s="1">
        <f t="shared" si="54"/>
        <v>932.08276797894018</v>
      </c>
      <c r="V33" s="1">
        <f t="shared" si="55"/>
        <v>880.90253472291624</v>
      </c>
      <c r="W33" s="11">
        <f t="shared" si="42"/>
        <v>2.521244251574295E-4</v>
      </c>
      <c r="X33" s="11">
        <f t="shared" si="58"/>
        <v>7.9341206106642304E-5</v>
      </c>
      <c r="Y33" s="11">
        <f t="shared" si="5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5"/>
        <v>2.2887742285086174</v>
      </c>
      <c r="AD33" s="12">
        <f t="shared" si="56"/>
        <v>2.8495451502593916</v>
      </c>
      <c r="AE33" s="12">
        <f t="shared" si="57"/>
        <v>1.9390383149350143</v>
      </c>
      <c r="AF33" s="11">
        <f t="shared" si="43"/>
        <v>-3.3491621384740267E-4</v>
      </c>
      <c r="AG33" s="11">
        <f t="shared" si="60"/>
        <v>8.5558456280623307E-3</v>
      </c>
      <c r="AH33" s="11">
        <f t="shared" si="61"/>
        <v>-5.7443475828427015E-3</v>
      </c>
      <c r="AI33" s="1">
        <f t="shared" si="44"/>
        <v>27026.716713981288</v>
      </c>
      <c r="AJ33" s="1">
        <f t="shared" si="45"/>
        <v>4033.0644824215005</v>
      </c>
      <c r="AK33" s="1">
        <f t="shared" si="46"/>
        <v>1313.0728610675067</v>
      </c>
      <c r="AL33" s="14">
        <f t="shared" si="26"/>
        <v>9.5412336561121034</v>
      </c>
      <c r="AM33" s="14">
        <f t="shared" si="27"/>
        <v>1.3038480475639525</v>
      </c>
      <c r="AN33" s="14">
        <f t="shared" si="28"/>
        <v>0.53090942793766982</v>
      </c>
      <c r="AO33" s="11">
        <f t="shared" si="47"/>
        <v>2.0621120954280148E-2</v>
      </c>
      <c r="AP33" s="11">
        <f t="shared" si="29"/>
        <v>2.5977173653231045E-2</v>
      </c>
      <c r="AQ33" s="11">
        <f t="shared" si="30"/>
        <v>2.3564574154817608E-2</v>
      </c>
      <c r="AR33" s="1">
        <f t="shared" si="48"/>
        <v>17666.70561109337</v>
      </c>
      <c r="AS33" s="1">
        <f t="shared" si="49"/>
        <v>2982.3780962531046</v>
      </c>
      <c r="AT33" s="1">
        <f t="shared" si="50"/>
        <v>997.71591982171071</v>
      </c>
      <c r="AU33" s="1">
        <f t="shared" si="51"/>
        <v>3533.3411222186742</v>
      </c>
      <c r="AV33" s="1">
        <f t="shared" si="52"/>
        <v>596.47561925062098</v>
      </c>
      <c r="AW33" s="1">
        <f t="shared" si="53"/>
        <v>199.54318396434215</v>
      </c>
      <c r="AX33" s="1">
        <f t="shared" si="31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2"/>
        <v>9104.0184256511711</v>
      </c>
      <c r="BB33" s="1">
        <f t="shared" si="33"/>
        <v>14077.061598343145</v>
      </c>
      <c r="BC33" s="1">
        <f t="shared" si="34"/>
        <v>12254.336884598775</v>
      </c>
      <c r="BD33" s="1">
        <f t="shared" si="7"/>
        <v>0</v>
      </c>
      <c r="BE33" s="2">
        <v>0</v>
      </c>
      <c r="BF33" s="2">
        <v>0</v>
      </c>
      <c r="BG33" s="2">
        <v>0</v>
      </c>
      <c r="BH33" s="2">
        <f t="shared" si="8"/>
        <v>0</v>
      </c>
      <c r="BI33" s="2">
        <f t="shared" si="35"/>
        <v>0</v>
      </c>
      <c r="BJ33" s="2">
        <f t="shared" si="9"/>
        <v>0</v>
      </c>
      <c r="BK33" s="2">
        <f t="shared" si="10"/>
        <v>0</v>
      </c>
      <c r="BL33" s="2">
        <f t="shared" si="11"/>
        <v>0</v>
      </c>
      <c r="BM33" s="2">
        <f t="shared" si="12"/>
        <v>0</v>
      </c>
      <c r="BN33" s="2">
        <f t="shared" si="13"/>
        <v>0</v>
      </c>
      <c r="BO33" s="2">
        <f t="shared" si="36"/>
        <v>0</v>
      </c>
      <c r="BP33" s="2">
        <f t="shared" si="37"/>
        <v>0</v>
      </c>
      <c r="BQ33" s="2">
        <f t="shared" si="38"/>
        <v>0</v>
      </c>
      <c r="BR33" s="11">
        <f t="shared" si="39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1.9739628538822129</v>
      </c>
      <c r="BV33" s="12">
        <f>(BV$3*temperature!$I143+BV$4*temperature!$I143^2+BV$5*temperature!$I143^6)*(L33/L$56)^$BW$1</f>
        <v>1.2625731407244289</v>
      </c>
      <c r="BW33" s="12">
        <f>(BW$3*temperature!$I143+BW$4*temperature!$I143^2+BW$5*temperature!$I143^6)*(M33/M$56)^$BW$1</f>
        <v>0.64226127317859394</v>
      </c>
      <c r="BX33" s="12">
        <f>(BX$3*temperature!$M143+BX$4*temperature!$M143^2+BX$5*temperature!$M143^6)*(K33/K$56)^$BW$1</f>
        <v>1.9739628538822129</v>
      </c>
      <c r="BY33" s="12">
        <f>(BY$3*temperature!$M143+BY$4*temperature!$M143^2+BY$5*temperature!$M143^6)*(L33/L$56)^$BW$1</f>
        <v>1.2625731407244289</v>
      </c>
      <c r="BZ33" s="12">
        <f>(BZ$3*temperature!$M143+BZ$4*temperature!$M143^2+BZ$5*temperature!$M143^6)*(M33/M$56)^$BW$1</f>
        <v>0.64226127317859394</v>
      </c>
      <c r="CA33" s="19">
        <f t="shared" si="14"/>
        <v>0</v>
      </c>
      <c r="CB33" s="19">
        <f t="shared" si="15"/>
        <v>0</v>
      </c>
      <c r="CC33" s="19">
        <f t="shared" si="16"/>
        <v>0</v>
      </c>
      <c r="CD33" s="19">
        <f t="shared" si="17"/>
        <v>0</v>
      </c>
      <c r="CE33" s="19">
        <f t="shared" si="18"/>
        <v>0</v>
      </c>
      <c r="CF33" s="19"/>
      <c r="CG33" s="19"/>
      <c r="CH33" s="19"/>
    </row>
    <row r="34" spans="1:86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0"/>
        <v>5.8100825047127103E-3</v>
      </c>
      <c r="F34" s="11">
        <f t="shared" si="19"/>
        <v>1.6909754969087532E-2</v>
      </c>
      <c r="G34" s="11">
        <f t="shared" si="20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1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1"/>
        <v>4.0269213754335009E-2</v>
      </c>
      <c r="O34" s="11">
        <f t="shared" si="22"/>
        <v>1.6026457708014696E-2</v>
      </c>
      <c r="P34" s="11">
        <f t="shared" si="23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4"/>
        <v>192.35179252239072</v>
      </c>
      <c r="U34" s="1">
        <f t="shared" si="54"/>
        <v>930.71902837306368</v>
      </c>
      <c r="V34" s="1">
        <f t="shared" si="55"/>
        <v>854.64270394924336</v>
      </c>
      <c r="W34" s="11">
        <f t="shared" si="42"/>
        <v>-1.51105625085175E-2</v>
      </c>
      <c r="X34" s="11">
        <f t="shared" si="58"/>
        <v>-1.4631099862875141E-3</v>
      </c>
      <c r="Y34" s="11">
        <f t="shared" si="5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5"/>
        <v>2.293792180198313</v>
      </c>
      <c r="AD34" s="12">
        <f t="shared" si="56"/>
        <v>2.8876122898394789</v>
      </c>
      <c r="AE34" s="12">
        <f t="shared" si="57"/>
        <v>1.9885137845060206</v>
      </c>
      <c r="AF34" s="11">
        <f t="shared" si="43"/>
        <v>2.1924188184192506E-3</v>
      </c>
      <c r="AG34" s="11">
        <f t="shared" si="60"/>
        <v>1.3359023132734738E-2</v>
      </c>
      <c r="AH34" s="11">
        <f t="shared" si="61"/>
        <v>2.5515467739823494E-2</v>
      </c>
      <c r="AI34" s="1">
        <f t="shared" si="44"/>
        <v>27857.386164801832</v>
      </c>
      <c r="AJ34" s="1">
        <f t="shared" si="45"/>
        <v>4226.2336534299711</v>
      </c>
      <c r="AK34" s="1">
        <f t="shared" si="46"/>
        <v>1381.3087589250983</v>
      </c>
      <c r="AL34" s="14">
        <f t="shared" si="26"/>
        <v>9.737984589387839</v>
      </c>
      <c r="AM34" s="14">
        <f t="shared" si="27"/>
        <v>1.3377183347129475</v>
      </c>
      <c r="AN34" s="14">
        <f t="shared" si="28"/>
        <v>0.54342008252179885</v>
      </c>
      <c r="AO34" s="11">
        <f t="shared" si="47"/>
        <v>2.0621120954280148E-2</v>
      </c>
      <c r="AP34" s="11">
        <f t="shared" si="29"/>
        <v>2.5977173653231045E-2</v>
      </c>
      <c r="AQ34" s="11">
        <f t="shared" si="30"/>
        <v>2.3564574154817608E-2</v>
      </c>
      <c r="AR34" s="1">
        <f t="shared" si="48"/>
        <v>18224.781346912463</v>
      </c>
      <c r="AS34" s="1">
        <f t="shared" si="49"/>
        <v>3130.3290962038368</v>
      </c>
      <c r="AT34" s="1">
        <f t="shared" si="50"/>
        <v>1051.2386818989658</v>
      </c>
      <c r="AU34" s="1">
        <f t="shared" si="51"/>
        <v>3644.9562693824928</v>
      </c>
      <c r="AV34" s="1">
        <f t="shared" si="52"/>
        <v>626.06581924076738</v>
      </c>
      <c r="AW34" s="1">
        <f t="shared" si="53"/>
        <v>210.24773637979317</v>
      </c>
      <c r="AX34" s="1">
        <f t="shared" si="31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2"/>
        <v>9181.026468661581</v>
      </c>
      <c r="BB34" s="1">
        <f t="shared" si="33"/>
        <v>14378.986426043739</v>
      </c>
      <c r="BC34" s="1">
        <f t="shared" si="34"/>
        <v>12606.661424003931</v>
      </c>
      <c r="BD34" s="1">
        <f t="shared" si="7"/>
        <v>0</v>
      </c>
      <c r="BE34" s="2">
        <v>0</v>
      </c>
      <c r="BF34" s="2">
        <v>0</v>
      </c>
      <c r="BG34" s="2">
        <v>0</v>
      </c>
      <c r="BH34" s="2">
        <f t="shared" si="8"/>
        <v>0</v>
      </c>
      <c r="BI34" s="2">
        <f t="shared" si="35"/>
        <v>0</v>
      </c>
      <c r="BJ34" s="2">
        <f t="shared" si="9"/>
        <v>0</v>
      </c>
      <c r="BK34" s="2">
        <f t="shared" si="10"/>
        <v>0</v>
      </c>
      <c r="BL34" s="2">
        <f t="shared" si="11"/>
        <v>0</v>
      </c>
      <c r="BM34" s="2">
        <f t="shared" si="12"/>
        <v>0</v>
      </c>
      <c r="BN34" s="2">
        <f t="shared" si="13"/>
        <v>0</v>
      </c>
      <c r="BO34" s="2">
        <f t="shared" si="36"/>
        <v>0</v>
      </c>
      <c r="BP34" s="2">
        <f t="shared" si="37"/>
        <v>0</v>
      </c>
      <c r="BQ34" s="2">
        <f t="shared" si="38"/>
        <v>0</v>
      </c>
      <c r="BR34" s="11">
        <f t="shared" si="39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2.0029938875375506</v>
      </c>
      <c r="BV34" s="12">
        <f>(BV$3*temperature!$I144+BV$4*temperature!$I144^2+BV$5*temperature!$I144^6)*(L34/L$56)^$BW$1</f>
        <v>1.2871010838147867</v>
      </c>
      <c r="BW34" s="12">
        <f>(BW$3*temperature!$I144+BW$4*temperature!$I144^2+BW$5*temperature!$I144^6)*(M34/M$56)^$BW$1</f>
        <v>0.64757189318406683</v>
      </c>
      <c r="BX34" s="12">
        <f>(BX$3*temperature!$M144+BX$4*temperature!$M144^2+BX$5*temperature!$M144^6)*(K34/K$56)^$BW$1</f>
        <v>2.0029938875375506</v>
      </c>
      <c r="BY34" s="12">
        <f>(BY$3*temperature!$M144+BY$4*temperature!$M144^2+BY$5*temperature!$M144^6)*(L34/L$56)^$BW$1</f>
        <v>1.2871010838147867</v>
      </c>
      <c r="BZ34" s="12">
        <f>(BZ$3*temperature!$M144+BZ$4*temperature!$M144^2+BZ$5*temperature!$M144^6)*(M34/M$56)^$BW$1</f>
        <v>0.64757189318406683</v>
      </c>
      <c r="CA34" s="19">
        <f t="shared" si="14"/>
        <v>0</v>
      </c>
      <c r="CB34" s="19">
        <f t="shared" si="15"/>
        <v>0</v>
      </c>
      <c r="CC34" s="19">
        <f t="shared" si="16"/>
        <v>0</v>
      </c>
      <c r="CD34" s="19">
        <f t="shared" si="17"/>
        <v>0</v>
      </c>
      <c r="CE34" s="19">
        <f t="shared" si="18"/>
        <v>0</v>
      </c>
      <c r="CF34" s="19"/>
      <c r="CG34" s="19"/>
      <c r="CH34" s="19"/>
    </row>
    <row r="35" spans="1:86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0"/>
        <v>6.1326994822132885E-3</v>
      </c>
      <c r="F35" s="11">
        <f t="shared" si="19"/>
        <v>1.6217519828473526E-2</v>
      </c>
      <c r="G35" s="11">
        <f t="shared" si="20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1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1"/>
        <v>3.2799220449000632E-2</v>
      </c>
      <c r="O35" s="11">
        <f t="shared" si="22"/>
        <v>-6.5636363100640693E-5</v>
      </c>
      <c r="P35" s="11">
        <f t="shared" si="23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4"/>
        <v>187.91117978496482</v>
      </c>
      <c r="U35" s="1">
        <f t="shared" si="54"/>
        <v>927.55947584821479</v>
      </c>
      <c r="V35" s="1">
        <f t="shared" si="55"/>
        <v>838.68873584744733</v>
      </c>
      <c r="W35" s="11">
        <f t="shared" si="42"/>
        <v>-2.3085892152052589E-2</v>
      </c>
      <c r="X35" s="11">
        <f t="shared" si="58"/>
        <v>-3.394743664338673E-3</v>
      </c>
      <c r="Y35" s="11">
        <f t="shared" si="5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5"/>
        <v>2.3093853587707547</v>
      </c>
      <c r="AD35" s="12">
        <f t="shared" si="56"/>
        <v>2.8609420451927874</v>
      </c>
      <c r="AE35" s="12">
        <f t="shared" si="57"/>
        <v>1.9721805144674187</v>
      </c>
      <c r="AF35" s="11">
        <f t="shared" si="43"/>
        <v>6.7979909893551849E-3</v>
      </c>
      <c r="AG35" s="11">
        <f t="shared" si="60"/>
        <v>-9.2360891870889583E-3</v>
      </c>
      <c r="AH35" s="11">
        <f t="shared" si="61"/>
        <v>-8.2138078025238981E-3</v>
      </c>
      <c r="AI35" s="1">
        <f t="shared" si="44"/>
        <v>28716.603817704141</v>
      </c>
      <c r="AJ35" s="1">
        <f t="shared" si="45"/>
        <v>4429.6761073277412</v>
      </c>
      <c r="AK35" s="1">
        <f t="shared" si="46"/>
        <v>1453.4256194123818</v>
      </c>
      <c r="AL35" s="14">
        <f t="shared" si="26"/>
        <v>9.938792747456521</v>
      </c>
      <c r="AM35" s="14">
        <f t="shared" si="27"/>
        <v>1.3724684761928969</v>
      </c>
      <c r="AN35" s="14">
        <f t="shared" si="28"/>
        <v>0.55622554535360091</v>
      </c>
      <c r="AO35" s="11">
        <f t="shared" si="47"/>
        <v>2.0621120954280148E-2</v>
      </c>
      <c r="AP35" s="11">
        <f t="shared" si="29"/>
        <v>2.5977173653231045E-2</v>
      </c>
      <c r="AQ35" s="11">
        <f t="shared" si="30"/>
        <v>2.3564574154817608E-2</v>
      </c>
      <c r="AR35" s="1">
        <f t="shared" si="48"/>
        <v>18805.705535227633</v>
      </c>
      <c r="AS35" s="1">
        <f t="shared" si="49"/>
        <v>3283.9817317822931</v>
      </c>
      <c r="AT35" s="1">
        <f t="shared" si="50"/>
        <v>1107.2037703407129</v>
      </c>
      <c r="AU35" s="1">
        <f t="shared" si="51"/>
        <v>3761.141107045527</v>
      </c>
      <c r="AV35" s="1">
        <f t="shared" si="52"/>
        <v>656.79634635645868</v>
      </c>
      <c r="AW35" s="1">
        <f t="shared" si="53"/>
        <v>221.44075406814261</v>
      </c>
      <c r="AX35" s="1">
        <f t="shared" si="31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2"/>
        <v>9261.5504264746851</v>
      </c>
      <c r="BB35" s="1">
        <f t="shared" si="33"/>
        <v>14677.473106284231</v>
      </c>
      <c r="BC35" s="1">
        <f t="shared" si="34"/>
        <v>12962.126080898199</v>
      </c>
      <c r="BD35" s="1">
        <f t="shared" si="7"/>
        <v>0</v>
      </c>
      <c r="BE35" s="2">
        <v>0</v>
      </c>
      <c r="BF35" s="2">
        <v>0</v>
      </c>
      <c r="BG35" s="2">
        <v>0</v>
      </c>
      <c r="BH35" s="2">
        <f t="shared" si="8"/>
        <v>0</v>
      </c>
      <c r="BI35" s="2">
        <f t="shared" si="35"/>
        <v>0</v>
      </c>
      <c r="BJ35" s="2">
        <f t="shared" si="9"/>
        <v>0</v>
      </c>
      <c r="BK35" s="2">
        <f t="shared" si="10"/>
        <v>0</v>
      </c>
      <c r="BL35" s="2">
        <f t="shared" si="11"/>
        <v>0</v>
      </c>
      <c r="BM35" s="2">
        <f t="shared" si="12"/>
        <v>0</v>
      </c>
      <c r="BN35" s="2">
        <f t="shared" si="13"/>
        <v>0</v>
      </c>
      <c r="BO35" s="2">
        <f t="shared" si="36"/>
        <v>0</v>
      </c>
      <c r="BP35" s="2">
        <f t="shared" si="37"/>
        <v>0</v>
      </c>
      <c r="BQ35" s="2">
        <f t="shared" si="38"/>
        <v>0</v>
      </c>
      <c r="BR35" s="11">
        <f t="shared" si="39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2.0354096671844859</v>
      </c>
      <c r="BV35" s="12">
        <f>(BV$3*temperature!$I145+BV$4*temperature!$I145^2+BV$5*temperature!$I145^6)*(L35/L$56)^$BW$1</f>
        <v>1.3168401349451111</v>
      </c>
      <c r="BW35" s="12">
        <f>(BW$3*temperature!$I145+BW$4*temperature!$I145^2+BW$5*temperature!$I145^6)*(M35/M$56)^$BW$1</f>
        <v>0.65520362980221369</v>
      </c>
      <c r="BX35" s="12">
        <f>(BX$3*temperature!$M145+BX$4*temperature!$M145^2+BX$5*temperature!$M145^6)*(K35/K$56)^$BW$1</f>
        <v>2.0354096671844859</v>
      </c>
      <c r="BY35" s="12">
        <f>(BY$3*temperature!$M145+BY$4*temperature!$M145^2+BY$5*temperature!$M145^6)*(L35/L$56)^$BW$1</f>
        <v>1.3168401349451111</v>
      </c>
      <c r="BZ35" s="12">
        <f>(BZ$3*temperature!$M145+BZ$4*temperature!$M145^2+BZ$5*temperature!$M145^6)*(M35/M$56)^$BW$1</f>
        <v>0.65520362980221369</v>
      </c>
      <c r="CA35" s="19">
        <f t="shared" si="14"/>
        <v>0</v>
      </c>
      <c r="CB35" s="19">
        <f t="shared" si="15"/>
        <v>0</v>
      </c>
      <c r="CC35" s="19">
        <f t="shared" si="16"/>
        <v>0</v>
      </c>
      <c r="CD35" s="19">
        <f t="shared" si="17"/>
        <v>0</v>
      </c>
      <c r="CE35" s="19">
        <f t="shared" si="18"/>
        <v>0</v>
      </c>
      <c r="CF35" s="19"/>
      <c r="CG35" s="19"/>
      <c r="CH35" s="19"/>
    </row>
    <row r="36" spans="1:86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0"/>
        <v>6.7135178745578727E-3</v>
      </c>
      <c r="F36" s="11">
        <f t="shared" si="19"/>
        <v>1.6330021206645062E-2</v>
      </c>
      <c r="G36" s="11">
        <f t="shared" si="20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1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1"/>
        <v>2.8508342132963049E-2</v>
      </c>
      <c r="O36" s="11">
        <f t="shared" si="22"/>
        <v>3.6321432166639411E-3</v>
      </c>
      <c r="P36" s="11">
        <f t="shared" si="23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4"/>
        <v>180.71486919793657</v>
      </c>
      <c r="U36" s="1">
        <f t="shared" si="54"/>
        <v>931.01927467261214</v>
      </c>
      <c r="V36" s="1">
        <f t="shared" si="55"/>
        <v>844.47815420020129</v>
      </c>
      <c r="W36" s="11">
        <f t="shared" si="42"/>
        <v>-3.8296340831148634E-2</v>
      </c>
      <c r="X36" s="11">
        <f t="shared" si="58"/>
        <v>3.7300021340771483E-3</v>
      </c>
      <c r="Y36" s="11">
        <f t="shared" si="5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5"/>
        <v>2.2835509596639398</v>
      </c>
      <c r="AD36" s="12">
        <f t="shared" si="56"/>
        <v>2.7475569888912075</v>
      </c>
      <c r="AE36" s="12">
        <f t="shared" si="57"/>
        <v>1.9497480298762651</v>
      </c>
      <c r="AF36" s="11">
        <f t="shared" si="43"/>
        <v>-1.1186699096666142E-2</v>
      </c>
      <c r="AG36" s="11">
        <f t="shared" si="60"/>
        <v>-3.9632070314776113E-2</v>
      </c>
      <c r="AH36" s="11">
        <f t="shared" si="61"/>
        <v>-1.137445808159776E-2</v>
      </c>
      <c r="AI36" s="1">
        <f t="shared" si="44"/>
        <v>29606.084542979253</v>
      </c>
      <c r="AJ36" s="1">
        <f t="shared" si="45"/>
        <v>4643.5048429514254</v>
      </c>
      <c r="AK36" s="1">
        <f t="shared" si="46"/>
        <v>1529.5238115392863</v>
      </c>
      <c r="AL36" s="14">
        <f t="shared" si="26"/>
        <v>10.143741794841343</v>
      </c>
      <c r="AM36" s="14">
        <f t="shared" si="27"/>
        <v>1.4081213281325451</v>
      </c>
      <c r="AN36" s="14">
        <f t="shared" si="28"/>
        <v>0.56933276346388972</v>
      </c>
      <c r="AO36" s="11">
        <f t="shared" si="47"/>
        <v>2.0621120954280148E-2</v>
      </c>
      <c r="AP36" s="11">
        <f t="shared" si="29"/>
        <v>2.5977173653231045E-2</v>
      </c>
      <c r="AQ36" s="11">
        <f t="shared" si="30"/>
        <v>2.3564574154817608E-2</v>
      </c>
      <c r="AR36" s="1">
        <f t="shared" si="48"/>
        <v>19414.601595393222</v>
      </c>
      <c r="AS36" s="1">
        <f t="shared" si="49"/>
        <v>3445.5695493833528</v>
      </c>
      <c r="AT36" s="1">
        <f t="shared" si="50"/>
        <v>1165.5922721539505</v>
      </c>
      <c r="AU36" s="1">
        <f t="shared" si="51"/>
        <v>3882.9203190786448</v>
      </c>
      <c r="AV36" s="1">
        <f t="shared" si="52"/>
        <v>689.11390987667062</v>
      </c>
      <c r="AW36" s="1">
        <f t="shared" si="53"/>
        <v>233.11845443079011</v>
      </c>
      <c r="AX36" s="1">
        <f t="shared" si="31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2"/>
        <v>9348.0232244314229</v>
      </c>
      <c r="BB36" s="1">
        <f t="shared" si="33"/>
        <v>14983.52509894968</v>
      </c>
      <c r="BC36" s="1">
        <f t="shared" si="34"/>
        <v>13319.234216581222</v>
      </c>
      <c r="BD36" s="1">
        <f t="shared" si="7"/>
        <v>0</v>
      </c>
      <c r="BE36" s="2">
        <v>0</v>
      </c>
      <c r="BF36" s="2">
        <v>0</v>
      </c>
      <c r="BG36" s="2">
        <v>0</v>
      </c>
      <c r="BH36" s="2">
        <f t="shared" si="8"/>
        <v>0</v>
      </c>
      <c r="BI36" s="2">
        <f t="shared" si="35"/>
        <v>0</v>
      </c>
      <c r="BJ36" s="2">
        <f t="shared" si="9"/>
        <v>0</v>
      </c>
      <c r="BK36" s="2">
        <f t="shared" si="10"/>
        <v>0</v>
      </c>
      <c r="BL36" s="2">
        <f t="shared" si="11"/>
        <v>0</v>
      </c>
      <c r="BM36" s="2">
        <f t="shared" si="12"/>
        <v>0</v>
      </c>
      <c r="BN36" s="2">
        <f t="shared" si="13"/>
        <v>0</v>
      </c>
      <c r="BO36" s="2">
        <f t="shared" si="36"/>
        <v>0</v>
      </c>
      <c r="BP36" s="2">
        <f t="shared" si="37"/>
        <v>0</v>
      </c>
      <c r="BQ36" s="2">
        <f t="shared" si="38"/>
        <v>0</v>
      </c>
      <c r="BR36" s="11">
        <f t="shared" si="39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2.069762885290702</v>
      </c>
      <c r="BV36" s="12">
        <f>(BV$3*temperature!$I146+BV$4*temperature!$I146^2+BV$5*temperature!$I146^6)*(L36/L$56)^$BW$1</f>
        <v>1.3454841680647422</v>
      </c>
      <c r="BW36" s="12">
        <f>(BW$3*temperature!$I146+BW$4*temperature!$I146^2+BW$5*temperature!$I146^6)*(M36/M$56)^$BW$1</f>
        <v>0.66351050622761387</v>
      </c>
      <c r="BX36" s="12">
        <f>(BX$3*temperature!$M146+BX$4*temperature!$M146^2+BX$5*temperature!$M146^6)*(K36/K$56)^$BW$1</f>
        <v>2.069762885290702</v>
      </c>
      <c r="BY36" s="12">
        <f>(BY$3*temperature!$M146+BY$4*temperature!$M146^2+BY$5*temperature!$M146^6)*(L36/L$56)^$BW$1</f>
        <v>1.3454841680647422</v>
      </c>
      <c r="BZ36" s="12">
        <f>(BZ$3*temperature!$M146+BZ$4*temperature!$M146^2+BZ$5*temperature!$M146^6)*(M36/M$56)^$BW$1</f>
        <v>0.66351050622761387</v>
      </c>
      <c r="CA36" s="19">
        <f t="shared" si="14"/>
        <v>0</v>
      </c>
      <c r="CB36" s="19">
        <f t="shared" si="15"/>
        <v>0</v>
      </c>
      <c r="CC36" s="19">
        <f t="shared" si="16"/>
        <v>0</v>
      </c>
      <c r="CD36" s="19">
        <f t="shared" si="17"/>
        <v>0</v>
      </c>
      <c r="CE36" s="19">
        <f t="shared" si="18"/>
        <v>0</v>
      </c>
      <c r="CF36" s="19"/>
      <c r="CG36" s="19"/>
      <c r="CH36" s="19"/>
    </row>
    <row r="37" spans="1:86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0"/>
        <v>6.4419132733040119E-3</v>
      </c>
      <c r="F37" s="11">
        <f t="shared" si="19"/>
        <v>1.4658561960459116E-2</v>
      </c>
      <c r="G37" s="11">
        <f t="shared" si="20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1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1"/>
        <v>7.4530906226657478E-3</v>
      </c>
      <c r="O37" s="11">
        <f t="shared" si="22"/>
        <v>2.0536607851349364E-2</v>
      </c>
      <c r="P37" s="11">
        <f t="shared" si="23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4"/>
        <v>179.22403290080703</v>
      </c>
      <c r="U37" s="1">
        <f t="shared" si="54"/>
        <v>898.86196704348333</v>
      </c>
      <c r="V37" s="1">
        <f t="shared" si="55"/>
        <v>853.87683090177541</v>
      </c>
      <c r="W37" s="11">
        <f t="shared" si="42"/>
        <v>-8.2496603834885107E-3</v>
      </c>
      <c r="X37" s="11">
        <f t="shared" si="58"/>
        <v>-3.4539894612210631E-2</v>
      </c>
      <c r="Y37" s="11">
        <f t="shared" si="5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5"/>
        <v>2.4940307832691997</v>
      </c>
      <c r="AD37" s="12">
        <f t="shared" si="56"/>
        <v>2.770157627257464</v>
      </c>
      <c r="AE37" s="12">
        <f t="shared" si="57"/>
        <v>1.9972197592887198</v>
      </c>
      <c r="AF37" s="11">
        <f t="shared" si="43"/>
        <v>9.2172159642207152E-2</v>
      </c>
      <c r="AG37" s="11">
        <f t="shared" si="60"/>
        <v>8.2257214163834469E-3</v>
      </c>
      <c r="AH37" s="11">
        <f t="shared" si="61"/>
        <v>2.4347622710749528E-2</v>
      </c>
      <c r="AI37" s="1">
        <f t="shared" si="44"/>
        <v>30528.396407759974</v>
      </c>
      <c r="AJ37" s="1">
        <f t="shared" si="45"/>
        <v>4868.2682685329537</v>
      </c>
      <c r="AK37" s="1">
        <f t="shared" si="46"/>
        <v>1609.6898848161477</v>
      </c>
      <c r="AL37" s="14">
        <f t="shared" si="26"/>
        <v>10.352917121321754</v>
      </c>
      <c r="AM37" s="14">
        <f t="shared" si="27"/>
        <v>1.4447003403982626</v>
      </c>
      <c r="AN37" s="14">
        <f t="shared" si="28"/>
        <v>0.58274884758730183</v>
      </c>
      <c r="AO37" s="11">
        <f t="shared" si="47"/>
        <v>2.0621120954280148E-2</v>
      </c>
      <c r="AP37" s="11">
        <f t="shared" si="29"/>
        <v>2.5977173653231045E-2</v>
      </c>
      <c r="AQ37" s="11">
        <f t="shared" si="30"/>
        <v>2.3564574154817608E-2</v>
      </c>
      <c r="AR37" s="1">
        <f t="shared" si="48"/>
        <v>20039.579743064602</v>
      </c>
      <c r="AS37" s="1">
        <f t="shared" si="49"/>
        <v>3610.4420492919689</v>
      </c>
      <c r="AT37" s="1">
        <f t="shared" si="50"/>
        <v>1226.6138409998002</v>
      </c>
      <c r="AU37" s="1">
        <f t="shared" si="51"/>
        <v>4007.9159486129206</v>
      </c>
      <c r="AV37" s="1">
        <f t="shared" si="52"/>
        <v>722.08840985839379</v>
      </c>
      <c r="AW37" s="1">
        <f t="shared" si="53"/>
        <v>245.32276819996005</v>
      </c>
      <c r="AX37" s="1">
        <f t="shared" si="31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2"/>
        <v>9432.7801190311056</v>
      </c>
      <c r="BB37" s="1">
        <f t="shared" si="33"/>
        <v>15271.25305797914</v>
      </c>
      <c r="BC37" s="1">
        <f t="shared" si="34"/>
        <v>13679.703352035778</v>
      </c>
      <c r="BD37" s="1">
        <f t="shared" si="7"/>
        <v>0</v>
      </c>
      <c r="BE37" s="2">
        <v>0</v>
      </c>
      <c r="BF37" s="2">
        <v>0</v>
      </c>
      <c r="BG37" s="2">
        <v>0</v>
      </c>
      <c r="BH37" s="2">
        <f t="shared" si="8"/>
        <v>0</v>
      </c>
      <c r="BI37" s="2">
        <f t="shared" si="35"/>
        <v>0</v>
      </c>
      <c r="BJ37" s="2">
        <f t="shared" si="9"/>
        <v>0</v>
      </c>
      <c r="BK37" s="2">
        <f t="shared" si="10"/>
        <v>0</v>
      </c>
      <c r="BL37" s="2">
        <f t="shared" si="11"/>
        <v>0</v>
      </c>
      <c r="BM37" s="2">
        <f t="shared" si="12"/>
        <v>0</v>
      </c>
      <c r="BN37" s="2">
        <f t="shared" si="13"/>
        <v>0</v>
      </c>
      <c r="BO37" s="2">
        <f t="shared" si="36"/>
        <v>0</v>
      </c>
      <c r="BP37" s="2">
        <f t="shared" si="37"/>
        <v>0</v>
      </c>
      <c r="BQ37" s="2">
        <f t="shared" si="38"/>
        <v>0</v>
      </c>
      <c r="BR37" s="11">
        <f t="shared" si="39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2.1147937374527639</v>
      </c>
      <c r="BV37" s="12">
        <f>(BV$3*temperature!$I147+BV$4*temperature!$I147^2+BV$5*temperature!$I147^6)*(L37/L$56)^$BW$1</f>
        <v>1.368437324633903</v>
      </c>
      <c r="BW37" s="12">
        <f>(BW$3*temperature!$I147+BW$4*temperature!$I147^2+BW$5*temperature!$I147^6)*(M37/M$56)^$BW$1</f>
        <v>0.67459223349869601</v>
      </c>
      <c r="BX37" s="12">
        <f>(BX$3*temperature!$M147+BX$4*temperature!$M147^2+BX$5*temperature!$M147^6)*(K37/K$56)^$BW$1</f>
        <v>2.1147937374527639</v>
      </c>
      <c r="BY37" s="12">
        <f>(BY$3*temperature!$M147+BY$4*temperature!$M147^2+BY$5*temperature!$M147^6)*(L37/L$56)^$BW$1</f>
        <v>1.368437324633903</v>
      </c>
      <c r="BZ37" s="12">
        <f>(BZ$3*temperature!$M147+BZ$4*temperature!$M147^2+BZ$5*temperature!$M147^6)*(M37/M$56)^$BW$1</f>
        <v>0.67459223349869601</v>
      </c>
      <c r="CA37" s="19">
        <f t="shared" si="14"/>
        <v>0</v>
      </c>
      <c r="CB37" s="19">
        <f t="shared" si="15"/>
        <v>0</v>
      </c>
      <c r="CC37" s="19">
        <f t="shared" si="16"/>
        <v>0</v>
      </c>
      <c r="CD37" s="19">
        <f t="shared" si="17"/>
        <v>0</v>
      </c>
      <c r="CE37" s="19">
        <f t="shared" si="18"/>
        <v>0</v>
      </c>
      <c r="CF37" s="19"/>
      <c r="CG37" s="19"/>
      <c r="CH37" s="19"/>
    </row>
    <row r="38" spans="1:86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0"/>
        <v>6.1882645985391616E-3</v>
      </c>
      <c r="F38" s="11">
        <f t="shared" si="19"/>
        <v>1.246241293638195E-2</v>
      </c>
      <c r="G38" s="11">
        <f t="shared" si="20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1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1"/>
        <v>1.1061956968446474E-2</v>
      </c>
      <c r="O38" s="11">
        <f t="shared" si="22"/>
        <v>1.9712489992555371E-2</v>
      </c>
      <c r="P38" s="11">
        <f t="shared" si="23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4"/>
        <v>177.55425611266796</v>
      </c>
      <c r="U38" s="1">
        <f t="shared" si="54"/>
        <v>848.05370684498394</v>
      </c>
      <c r="V38" s="1">
        <f t="shared" si="55"/>
        <v>848.93393409751468</v>
      </c>
      <c r="W38" s="11">
        <f t="shared" si="42"/>
        <v>-9.3167013436374901E-3</v>
      </c>
      <c r="X38" s="11">
        <f t="shared" si="58"/>
        <v>-5.6525097357958964E-2</v>
      </c>
      <c r="Y38" s="11">
        <f t="shared" si="5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5"/>
        <v>2.5066122179045962</v>
      </c>
      <c r="AD38" s="12">
        <f t="shared" si="56"/>
        <v>2.8705154383111862</v>
      </c>
      <c r="AE38" s="12">
        <f t="shared" si="57"/>
        <v>2.0325970830505562</v>
      </c>
      <c r="AF38" s="11">
        <f t="shared" si="43"/>
        <v>5.0446188233910227E-3</v>
      </c>
      <c r="AG38" s="11">
        <f t="shared" si="60"/>
        <v>3.6228195127321783E-2</v>
      </c>
      <c r="AH38" s="11">
        <f t="shared" si="61"/>
        <v>1.7713285479628693E-2</v>
      </c>
      <c r="AI38" s="1">
        <f t="shared" si="44"/>
        <v>31483.472715596898</v>
      </c>
      <c r="AJ38" s="1">
        <f t="shared" si="45"/>
        <v>5103.5298515380518</v>
      </c>
      <c r="AK38" s="1">
        <f t="shared" si="46"/>
        <v>1694.043664534493</v>
      </c>
      <c r="AL38" s="14">
        <f t="shared" si="26"/>
        <v>10.566405877510167</v>
      </c>
      <c r="AM38" s="14">
        <f t="shared" si="27"/>
        <v>1.4822295720176701</v>
      </c>
      <c r="AN38" s="14">
        <f t="shared" si="28"/>
        <v>0.5964810760199073</v>
      </c>
      <c r="AO38" s="11">
        <f t="shared" si="47"/>
        <v>2.0621120954280148E-2</v>
      </c>
      <c r="AP38" s="11">
        <f t="shared" si="29"/>
        <v>2.5977173653231045E-2</v>
      </c>
      <c r="AQ38" s="11">
        <f t="shared" si="30"/>
        <v>2.3564574154817608E-2</v>
      </c>
      <c r="AR38" s="1">
        <f t="shared" si="48"/>
        <v>20681.035819000379</v>
      </c>
      <c r="AS38" s="1">
        <f t="shared" si="49"/>
        <v>3776.5951924503188</v>
      </c>
      <c r="AT38" s="1">
        <f t="shared" si="50"/>
        <v>1289.9721805104373</v>
      </c>
      <c r="AU38" s="1">
        <f t="shared" si="51"/>
        <v>4136.2071638000762</v>
      </c>
      <c r="AV38" s="1">
        <f t="shared" si="52"/>
        <v>755.3190384900638</v>
      </c>
      <c r="AW38" s="1">
        <f t="shared" si="53"/>
        <v>257.99443610208749</v>
      </c>
      <c r="AX38" s="1">
        <f t="shared" si="31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2"/>
        <v>9515.9165451747613</v>
      </c>
      <c r="BB38" s="1">
        <f t="shared" si="33"/>
        <v>15531.405451950059</v>
      </c>
      <c r="BC38" s="1">
        <f t="shared" si="34"/>
        <v>14038.34138390537</v>
      </c>
      <c r="BD38" s="1">
        <f t="shared" si="7"/>
        <v>0</v>
      </c>
      <c r="BE38" s="2">
        <v>0</v>
      </c>
      <c r="BF38" s="2">
        <v>0</v>
      </c>
      <c r="BG38" s="2">
        <v>0</v>
      </c>
      <c r="BH38" s="2">
        <f t="shared" si="8"/>
        <v>0</v>
      </c>
      <c r="BI38" s="2">
        <f t="shared" si="35"/>
        <v>0</v>
      </c>
      <c r="BJ38" s="2">
        <f t="shared" si="9"/>
        <v>0</v>
      </c>
      <c r="BK38" s="2">
        <f t="shared" si="10"/>
        <v>0</v>
      </c>
      <c r="BL38" s="2">
        <f t="shared" si="11"/>
        <v>0</v>
      </c>
      <c r="BM38" s="2">
        <f t="shared" si="12"/>
        <v>0</v>
      </c>
      <c r="BN38" s="2">
        <f t="shared" si="13"/>
        <v>0</v>
      </c>
      <c r="BO38" s="2">
        <f t="shared" si="36"/>
        <v>0</v>
      </c>
      <c r="BP38" s="2">
        <f t="shared" si="37"/>
        <v>0</v>
      </c>
      <c r="BQ38" s="2">
        <f t="shared" si="38"/>
        <v>0</v>
      </c>
      <c r="BR38" s="11">
        <f t="shared" si="39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2.1580133489374225</v>
      </c>
      <c r="BV38" s="12">
        <f>(BV$3*temperature!$I148+BV$4*temperature!$I148^2+BV$5*temperature!$I148^6)*(L38/L$56)^$BW$1</f>
        <v>1.3914480207437021</v>
      </c>
      <c r="BW38" s="12">
        <f>(BW$3*temperature!$I148+BW$4*temperature!$I148^2+BW$5*temperature!$I148^6)*(M38/M$56)^$BW$1</f>
        <v>0.68392707266708086</v>
      </c>
      <c r="BX38" s="12">
        <f>(BX$3*temperature!$M148+BX$4*temperature!$M148^2+BX$5*temperature!$M148^6)*(K38/K$56)^$BW$1</f>
        <v>2.1580133489374225</v>
      </c>
      <c r="BY38" s="12">
        <f>(BY$3*temperature!$M148+BY$4*temperature!$M148^2+BY$5*temperature!$M148^6)*(L38/L$56)^$BW$1</f>
        <v>1.3914480207437021</v>
      </c>
      <c r="BZ38" s="12">
        <f>(BZ$3*temperature!$M148+BZ$4*temperature!$M148^2+BZ$5*temperature!$M148^6)*(M38/M$56)^$BW$1</f>
        <v>0.68392707266708086</v>
      </c>
      <c r="CA38" s="19">
        <f t="shared" si="14"/>
        <v>0</v>
      </c>
      <c r="CB38" s="19">
        <f t="shared" si="15"/>
        <v>0</v>
      </c>
      <c r="CC38" s="19">
        <f t="shared" si="16"/>
        <v>0</v>
      </c>
      <c r="CD38" s="19">
        <f t="shared" si="17"/>
        <v>0</v>
      </c>
      <c r="CE38" s="19">
        <f t="shared" si="18"/>
        <v>0</v>
      </c>
      <c r="CF38" s="19"/>
      <c r="CG38" s="19"/>
      <c r="CH38" s="19"/>
    </row>
    <row r="39" spans="1:86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0"/>
        <v>6.4313278720127265E-3</v>
      </c>
      <c r="F39" s="11">
        <f t="shared" si="19"/>
        <v>1.2593283935289801E-2</v>
      </c>
      <c r="G39" s="11">
        <f t="shared" si="20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1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1"/>
        <v>1.942643926323484E-3</v>
      </c>
      <c r="O39" s="11">
        <f t="shared" si="22"/>
        <v>2.3637521771912917E-2</v>
      </c>
      <c r="P39" s="11">
        <f t="shared" si="23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4"/>
        <v>178.52672604902381</v>
      </c>
      <c r="U39" s="1">
        <f t="shared" si="54"/>
        <v>809.7344341843268</v>
      </c>
      <c r="V39" s="1">
        <f t="shared" si="55"/>
        <v>848.75548948655353</v>
      </c>
      <c r="W39" s="11">
        <f t="shared" si="42"/>
        <v>5.477029712758652E-3</v>
      </c>
      <c r="X39" s="11">
        <f t="shared" si="58"/>
        <v>-4.518495981017101E-2</v>
      </c>
      <c r="Y39" s="11">
        <f t="shared" si="5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5"/>
        <v>2.5234576073225217</v>
      </c>
      <c r="AD39" s="12">
        <f t="shared" si="56"/>
        <v>2.8708353689561941</v>
      </c>
      <c r="AE39" s="12">
        <f t="shared" si="57"/>
        <v>2.0633186248030597</v>
      </c>
      <c r="AF39" s="11">
        <f t="shared" si="43"/>
        <v>6.7203811174301187E-3</v>
      </c>
      <c r="AG39" s="11">
        <f t="shared" si="60"/>
        <v>1.1145407571677701E-4</v>
      </c>
      <c r="AH39" s="11">
        <f t="shared" si="61"/>
        <v>1.5114427747970671E-2</v>
      </c>
      <c r="AI39" s="1">
        <f t="shared" si="44"/>
        <v>32471.332607837285</v>
      </c>
      <c r="AJ39" s="1">
        <f t="shared" si="45"/>
        <v>5348.4959048743103</v>
      </c>
      <c r="AK39" s="1">
        <f t="shared" si="46"/>
        <v>1782.6337341831313</v>
      </c>
      <c r="AL39" s="14">
        <f t="shared" ref="AL39:AL56" si="62">(1+AL$5)*AL38</f>
        <v>10.784297011162321</v>
      </c>
      <c r="AM39" s="14">
        <f t="shared" ref="AM39:AM56" si="63">(1+AM$5)*AM38</f>
        <v>1.5207337070039275</v>
      </c>
      <c r="AN39" s="14">
        <f t="shared" ref="AN39:AN56" si="64">(1+AN$5)*AN38</f>
        <v>0.61053689856772375</v>
      </c>
      <c r="AO39" s="11">
        <f t="shared" si="47"/>
        <v>2.0621120954280148E-2</v>
      </c>
      <c r="AP39" s="11">
        <f t="shared" si="29"/>
        <v>2.5977173653231045E-2</v>
      </c>
      <c r="AQ39" s="11">
        <f t="shared" si="30"/>
        <v>2.3564574154817608E-2</v>
      </c>
      <c r="AR39" s="1">
        <f t="shared" si="48"/>
        <v>21347.530965259215</v>
      </c>
      <c r="AS39" s="1">
        <f t="shared" si="49"/>
        <v>3950.5573444347792</v>
      </c>
      <c r="AT39" s="1">
        <f t="shared" si="50"/>
        <v>1356.2136574006256</v>
      </c>
      <c r="AU39" s="1">
        <f t="shared" si="51"/>
        <v>4269.5061930518432</v>
      </c>
      <c r="AV39" s="1">
        <f t="shared" si="52"/>
        <v>790.11146888695589</v>
      </c>
      <c r="AW39" s="1">
        <f t="shared" si="53"/>
        <v>271.24273148012514</v>
      </c>
      <c r="AX39" s="1">
        <f t="shared" si="31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2"/>
        <v>9602.00975533987</v>
      </c>
      <c r="BB39" s="1">
        <f t="shared" si="33"/>
        <v>15797.521006615118</v>
      </c>
      <c r="BC39" s="1">
        <f t="shared" si="34"/>
        <v>14401.359876753042</v>
      </c>
      <c r="BD39" s="1">
        <f t="shared" si="7"/>
        <v>0</v>
      </c>
      <c r="BE39" s="2">
        <v>0</v>
      </c>
      <c r="BF39" s="2">
        <v>0</v>
      </c>
      <c r="BG39" s="2">
        <v>0</v>
      </c>
      <c r="BH39" s="2">
        <f t="shared" si="8"/>
        <v>0</v>
      </c>
      <c r="BI39" s="2">
        <f t="shared" si="35"/>
        <v>0</v>
      </c>
      <c r="BJ39" s="2">
        <f t="shared" si="9"/>
        <v>0</v>
      </c>
      <c r="BK39" s="2">
        <f t="shared" si="10"/>
        <v>0</v>
      </c>
      <c r="BL39" s="2">
        <f t="shared" si="11"/>
        <v>0</v>
      </c>
      <c r="BM39" s="2">
        <f t="shared" si="12"/>
        <v>0</v>
      </c>
      <c r="BN39" s="2">
        <f t="shared" si="13"/>
        <v>0</v>
      </c>
      <c r="BO39" s="2">
        <f t="shared" si="36"/>
        <v>0</v>
      </c>
      <c r="BP39" s="2">
        <f t="shared" si="37"/>
        <v>0</v>
      </c>
      <c r="BQ39" s="2">
        <f t="shared" si="38"/>
        <v>0</v>
      </c>
      <c r="BR39" s="11">
        <f t="shared" si="39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2.2061113495371698</v>
      </c>
      <c r="BV39" s="12">
        <f>(BV$3*temperature!$I149+BV$4*temperature!$I149^2+BV$5*temperature!$I149^6)*(L39/L$56)^$BW$1</f>
        <v>1.4127895905556942</v>
      </c>
      <c r="BW39" s="12">
        <f>(BW$3*temperature!$I149+BW$4*temperature!$I149^2+BW$5*temperature!$I149^6)*(M39/M$56)^$BW$1</f>
        <v>0.69240346220372639</v>
      </c>
      <c r="BX39" s="12">
        <f>(BX$3*temperature!$M149+BX$4*temperature!$M149^2+BX$5*temperature!$M149^6)*(K39/K$56)^$BW$1</f>
        <v>2.2061113495371698</v>
      </c>
      <c r="BY39" s="12">
        <f>(BY$3*temperature!$M149+BY$4*temperature!$M149^2+BY$5*temperature!$M149^6)*(L39/L$56)^$BW$1</f>
        <v>1.4127895905556942</v>
      </c>
      <c r="BZ39" s="12">
        <f>(BZ$3*temperature!$M149+BZ$4*temperature!$M149^2+BZ$5*temperature!$M149^6)*(M39/M$56)^$BW$1</f>
        <v>0.69240346220372639</v>
      </c>
      <c r="CA39" s="19">
        <f t="shared" si="14"/>
        <v>0</v>
      </c>
      <c r="CB39" s="19">
        <f t="shared" si="15"/>
        <v>0</v>
      </c>
      <c r="CC39" s="19">
        <f t="shared" si="16"/>
        <v>0</v>
      </c>
      <c r="CD39" s="19">
        <f t="shared" si="17"/>
        <v>0</v>
      </c>
      <c r="CE39" s="19">
        <f t="shared" si="18"/>
        <v>0</v>
      </c>
      <c r="CF39" s="19"/>
      <c r="CG39" s="19"/>
      <c r="CH39" s="19"/>
    </row>
    <row r="40" spans="1:86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0"/>
        <v>5.8607091553546375E-3</v>
      </c>
      <c r="F40" s="11">
        <f t="shared" si="19"/>
        <v>1.2074447177279346E-2</v>
      </c>
      <c r="G40" s="11">
        <f t="shared" si="20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1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1"/>
        <v>2.3583191641807444E-2</v>
      </c>
      <c r="O40" s="11">
        <f t="shared" si="22"/>
        <v>2.2329565578571797E-2</v>
      </c>
      <c r="P40" s="11">
        <f t="shared" si="23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4"/>
        <v>176.03566284065784</v>
      </c>
      <c r="U40" s="1">
        <f t="shared" si="54"/>
        <v>769.31632227109981</v>
      </c>
      <c r="V40" s="1">
        <f t="shared" si="55"/>
        <v>828.1612532754807</v>
      </c>
      <c r="W40" s="11">
        <f t="shared" si="42"/>
        <v>-1.3953446990799145E-2</v>
      </c>
      <c r="X40" s="11">
        <f t="shared" si="58"/>
        <v>-4.9915268768261689E-2</v>
      </c>
      <c r="Y40" s="11">
        <f t="shared" si="5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5"/>
        <v>2.5032209020804457</v>
      </c>
      <c r="AD40" s="12">
        <f t="shared" si="56"/>
        <v>2.882563824344889</v>
      </c>
      <c r="AE40" s="12">
        <f t="shared" si="57"/>
        <v>2.0908889139613622</v>
      </c>
      <c r="AF40" s="11">
        <f t="shared" si="43"/>
        <v>-8.0194353902968141E-3</v>
      </c>
      <c r="AG40" s="11">
        <f t="shared" si="60"/>
        <v>4.0853806928535796E-3</v>
      </c>
      <c r="AH40" s="11">
        <f t="shared" si="61"/>
        <v>1.3362109383825205E-2</v>
      </c>
      <c r="AI40" s="1">
        <f t="shared" si="44"/>
        <v>33493.705540105402</v>
      </c>
      <c r="AJ40" s="1">
        <f t="shared" si="45"/>
        <v>5603.7577832738352</v>
      </c>
      <c r="AK40" s="1">
        <f t="shared" si="46"/>
        <v>1875.6130922449433</v>
      </c>
      <c r="AL40" s="14">
        <f t="shared" si="62"/>
        <v>11.006681304236382</v>
      </c>
      <c r="AM40" s="14">
        <f t="shared" si="63"/>
        <v>1.5602380705910903</v>
      </c>
      <c r="AN40" s="14">
        <f t="shared" si="64"/>
        <v>0.62492394058827527</v>
      </c>
      <c r="AO40" s="11">
        <f t="shared" si="47"/>
        <v>2.0621120954280148E-2</v>
      </c>
      <c r="AP40" s="11">
        <f t="shared" si="29"/>
        <v>2.5977173653231045E-2</v>
      </c>
      <c r="AQ40" s="11">
        <f t="shared" si="30"/>
        <v>2.3564574154817608E-2</v>
      </c>
      <c r="AR40" s="1">
        <f t="shared" si="48"/>
        <v>22025.972673419677</v>
      </c>
      <c r="AS40" s="1">
        <f t="shared" si="49"/>
        <v>4130.6231448912513</v>
      </c>
      <c r="AT40" s="1">
        <f t="shared" si="50"/>
        <v>1425.405562220285</v>
      </c>
      <c r="AU40" s="1">
        <f t="shared" si="51"/>
        <v>4405.1945346839357</v>
      </c>
      <c r="AV40" s="1">
        <f t="shared" si="52"/>
        <v>826.12462897825026</v>
      </c>
      <c r="AW40" s="1">
        <f t="shared" si="53"/>
        <v>285.081112444057</v>
      </c>
      <c r="AX40" s="1">
        <f t="shared" si="31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2"/>
        <v>9683.4564632402762</v>
      </c>
      <c r="BB40" s="1">
        <f t="shared" si="33"/>
        <v>16059.753475369531</v>
      </c>
      <c r="BC40" s="1">
        <f t="shared" si="34"/>
        <v>14768.176353659766</v>
      </c>
      <c r="BD40" s="1">
        <f t="shared" si="7"/>
        <v>0</v>
      </c>
      <c r="BE40" s="2">
        <v>0</v>
      </c>
      <c r="BF40" s="2">
        <v>0</v>
      </c>
      <c r="BG40" s="2">
        <v>0</v>
      </c>
      <c r="BH40" s="2">
        <f t="shared" si="8"/>
        <v>0</v>
      </c>
      <c r="BI40" s="2">
        <f t="shared" si="35"/>
        <v>0</v>
      </c>
      <c r="BJ40" s="2">
        <f t="shared" si="9"/>
        <v>0</v>
      </c>
      <c r="BK40" s="2">
        <f t="shared" si="10"/>
        <v>0</v>
      </c>
      <c r="BL40" s="2">
        <f t="shared" si="11"/>
        <v>0</v>
      </c>
      <c r="BM40" s="2">
        <f t="shared" si="12"/>
        <v>0</v>
      </c>
      <c r="BN40" s="2">
        <f t="shared" si="13"/>
        <v>0</v>
      </c>
      <c r="BO40" s="2">
        <f t="shared" si="36"/>
        <v>0</v>
      </c>
      <c r="BP40" s="2">
        <f t="shared" si="37"/>
        <v>0</v>
      </c>
      <c r="BQ40" s="2">
        <f t="shared" si="38"/>
        <v>0</v>
      </c>
      <c r="BR40" s="11">
        <f t="shared" si="39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2.2421914551171378</v>
      </c>
      <c r="BV40" s="12">
        <f>(BV$3*temperature!$I150+BV$4*temperature!$I150^2+BV$5*temperature!$I150^6)*(L40/L$56)^$BW$1</f>
        <v>1.4341722250858286</v>
      </c>
      <c r="BW40" s="12">
        <f>(BW$3*temperature!$I150+BW$4*temperature!$I150^2+BW$5*temperature!$I150^6)*(M40/M$56)^$BW$1</f>
        <v>0.69843051772755271</v>
      </c>
      <c r="BX40" s="12">
        <f>(BX$3*temperature!$M150+BX$4*temperature!$M150^2+BX$5*temperature!$M150^6)*(K40/K$56)^$BW$1</f>
        <v>2.2421914551171378</v>
      </c>
      <c r="BY40" s="12">
        <f>(BY$3*temperature!$M150+BY$4*temperature!$M150^2+BY$5*temperature!$M150^6)*(L40/L$56)^$BW$1</f>
        <v>1.4341722250858286</v>
      </c>
      <c r="BZ40" s="12">
        <f>(BZ$3*temperature!$M150+BZ$4*temperature!$M150^2+BZ$5*temperature!$M150^6)*(M40/M$56)^$BW$1</f>
        <v>0.69843051772755271</v>
      </c>
      <c r="CA40" s="19">
        <f t="shared" si="14"/>
        <v>0</v>
      </c>
      <c r="CB40" s="19">
        <f t="shared" si="15"/>
        <v>0</v>
      </c>
      <c r="CC40" s="19">
        <f t="shared" si="16"/>
        <v>0</v>
      </c>
      <c r="CD40" s="19">
        <f t="shared" si="17"/>
        <v>0</v>
      </c>
      <c r="CE40" s="19">
        <f t="shared" si="18"/>
        <v>0</v>
      </c>
      <c r="CF40" s="19"/>
      <c r="CG40" s="19"/>
      <c r="CH40" s="19"/>
    </row>
    <row r="41" spans="1:86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0"/>
        <v>5.7810995316500691E-3</v>
      </c>
      <c r="F41" s="11">
        <f t="shared" si="19"/>
        <v>1.2319281691468786E-2</v>
      </c>
      <c r="G41" s="11">
        <f t="shared" si="20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1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1"/>
        <v>1.9840949040141886E-2</v>
      </c>
      <c r="O41" s="11">
        <f t="shared" si="22"/>
        <v>1.7723899912576169E-2</v>
      </c>
      <c r="P41" s="11">
        <f t="shared" si="23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4"/>
        <v>175.44939229898932</v>
      </c>
      <c r="U41" s="1">
        <f t="shared" si="54"/>
        <v>758.7894364238</v>
      </c>
      <c r="V41" s="1">
        <f t="shared" si="55"/>
        <v>828.5351055881282</v>
      </c>
      <c r="W41" s="11">
        <f t="shared" si="42"/>
        <v>-3.3304077833318235E-3</v>
      </c>
      <c r="X41" s="11">
        <f t="shared" si="58"/>
        <v>-1.3683429744767883E-2</v>
      </c>
      <c r="Y41" s="11">
        <f t="shared" si="59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5"/>
        <v>2.481453543375975</v>
      </c>
      <c r="AD41" s="12">
        <f t="shared" si="56"/>
        <v>2.8768331091109078</v>
      </c>
      <c r="AE41" s="12">
        <f t="shared" si="57"/>
        <v>2.0728401776911358</v>
      </c>
      <c r="AF41" s="11">
        <f t="shared" si="43"/>
        <v>-8.6957402306683251E-3</v>
      </c>
      <c r="AG41" s="11">
        <f t="shared" si="60"/>
        <v>-1.9880618724144039E-3</v>
      </c>
      <c r="AH41" s="11">
        <f t="shared" si="61"/>
        <v>-8.632087601455396E-3</v>
      </c>
      <c r="AI41" s="1">
        <f t="shared" si="44"/>
        <v>34549.5295207788</v>
      </c>
      <c r="AJ41" s="1">
        <f t="shared" si="45"/>
        <v>5869.5066339247023</v>
      </c>
      <c r="AK41" s="1">
        <f t="shared" si="46"/>
        <v>1973.132895464506</v>
      </c>
      <c r="AL41" s="14">
        <f t="shared" si="62"/>
        <v>11.233651410716254</v>
      </c>
      <c r="AM41" s="14">
        <f t="shared" si="63"/>
        <v>1.6007686458912171</v>
      </c>
      <c r="AN41" s="14">
        <f t="shared" si="64"/>
        <v>0.63965000712738851</v>
      </c>
      <c r="AO41" s="11">
        <f t="shared" si="47"/>
        <v>2.0621120954280148E-2</v>
      </c>
      <c r="AP41" s="11">
        <f t="shared" si="29"/>
        <v>2.5977173653231045E-2</v>
      </c>
      <c r="AQ41" s="11">
        <f t="shared" si="30"/>
        <v>2.3564574154817608E-2</v>
      </c>
      <c r="AR41" s="1">
        <f t="shared" si="48"/>
        <v>22724.702776484522</v>
      </c>
      <c r="AS41" s="1">
        <f t="shared" si="49"/>
        <v>4319.48259514238</v>
      </c>
      <c r="AT41" s="1">
        <f t="shared" si="50"/>
        <v>1497.856068219344</v>
      </c>
      <c r="AU41" s="1">
        <f t="shared" si="51"/>
        <v>4544.9405552969047</v>
      </c>
      <c r="AV41" s="1">
        <f t="shared" si="52"/>
        <v>863.89651902847606</v>
      </c>
      <c r="AW41" s="1">
        <f t="shared" si="53"/>
        <v>299.57121364386882</v>
      </c>
      <c r="AX41" s="1">
        <f t="shared" si="31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2"/>
        <v>9764.7781500703095</v>
      </c>
      <c r="BB41" s="1">
        <f t="shared" si="33"/>
        <v>16329.729047359398</v>
      </c>
      <c r="BC41" s="1">
        <f t="shared" si="34"/>
        <v>15141.170069265349</v>
      </c>
      <c r="BD41" s="1">
        <f t="shared" si="7"/>
        <v>0</v>
      </c>
      <c r="BE41" s="2">
        <v>0</v>
      </c>
      <c r="BF41" s="2">
        <v>0</v>
      </c>
      <c r="BG41" s="2">
        <v>0</v>
      </c>
      <c r="BH41" s="2">
        <f t="shared" si="8"/>
        <v>0</v>
      </c>
      <c r="BI41" s="2">
        <f t="shared" si="35"/>
        <v>0</v>
      </c>
      <c r="BJ41" s="2">
        <f t="shared" si="9"/>
        <v>0</v>
      </c>
      <c r="BK41" s="2">
        <f t="shared" si="10"/>
        <v>0</v>
      </c>
      <c r="BL41" s="2">
        <f t="shared" si="11"/>
        <v>0</v>
      </c>
      <c r="BM41" s="2">
        <f t="shared" si="12"/>
        <v>0</v>
      </c>
      <c r="BN41" s="2">
        <f t="shared" si="13"/>
        <v>0</v>
      </c>
      <c r="BO41" s="2">
        <f t="shared" si="36"/>
        <v>0</v>
      </c>
      <c r="BP41" s="2">
        <f t="shared" si="37"/>
        <v>0</v>
      </c>
      <c r="BQ41" s="2">
        <f t="shared" si="38"/>
        <v>0</v>
      </c>
      <c r="BR41" s="11">
        <f t="shared" si="39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2.2798829316840994</v>
      </c>
      <c r="BV41" s="12">
        <f>(BV$3*temperature!$I151+BV$4*temperature!$I151^2+BV$5*temperature!$I151^6)*(L41/L$56)^$BW$1</f>
        <v>1.4567804491251077</v>
      </c>
      <c r="BW41" s="12">
        <f>(BW$3*temperature!$I151+BW$4*temperature!$I151^2+BW$5*temperature!$I151^6)*(M41/M$56)^$BW$1</f>
        <v>0.70320545686608504</v>
      </c>
      <c r="BX41" s="12">
        <f>(BX$3*temperature!$M151+BX$4*temperature!$M151^2+BX$5*temperature!$M151^6)*(K41/K$56)^$BW$1</f>
        <v>2.2798829316840994</v>
      </c>
      <c r="BY41" s="12">
        <f>(BY$3*temperature!$M151+BY$4*temperature!$M151^2+BY$5*temperature!$M151^6)*(L41/L$56)^$BW$1</f>
        <v>1.4567804491251077</v>
      </c>
      <c r="BZ41" s="12">
        <f>(BZ$3*temperature!$M151+BZ$4*temperature!$M151^2+BZ$5*temperature!$M151^6)*(M41/M$56)^$BW$1</f>
        <v>0.70320545686608504</v>
      </c>
      <c r="CA41" s="19">
        <f t="shared" si="14"/>
        <v>0</v>
      </c>
      <c r="CB41" s="19">
        <f t="shared" si="15"/>
        <v>0</v>
      </c>
      <c r="CC41" s="19">
        <f t="shared" si="16"/>
        <v>0</v>
      </c>
      <c r="CD41" s="19">
        <f t="shared" si="17"/>
        <v>0</v>
      </c>
      <c r="CE41" s="19">
        <f t="shared" si="18"/>
        <v>0</v>
      </c>
      <c r="CF41" s="19"/>
      <c r="CG41" s="19"/>
      <c r="CH41" s="19"/>
    </row>
    <row r="42" spans="1:86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0"/>
        <v>5.3138957956262445E-3</v>
      </c>
      <c r="F42" s="11">
        <f t="shared" si="19"/>
        <v>1.1294017092817743E-2</v>
      </c>
      <c r="G42" s="11">
        <f t="shared" si="20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1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1"/>
        <v>2.079703416733536E-2</v>
      </c>
      <c r="O42" s="11">
        <f t="shared" si="22"/>
        <v>3.4958300484184024E-2</v>
      </c>
      <c r="P42" s="11">
        <f t="shared" si="23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4"/>
        <v>176.00179241408657</v>
      </c>
      <c r="U42" s="1">
        <f t="shared" si="54"/>
        <v>737.34655045426848</v>
      </c>
      <c r="V42" s="1">
        <f t="shared" si="55"/>
        <v>805.08355118898066</v>
      </c>
      <c r="W42" s="11">
        <f t="shared" si="42"/>
        <v>3.1484869104354551E-3</v>
      </c>
      <c r="X42" s="11">
        <f t="shared" si="58"/>
        <v>-2.8259336438040794E-2</v>
      </c>
      <c r="Y42" s="11">
        <f t="shared" si="59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5"/>
        <v>2.4730972206074497</v>
      </c>
      <c r="AD42" s="12">
        <f t="shared" si="56"/>
        <v>2.8631502910465834</v>
      </c>
      <c r="AE42" s="12">
        <f t="shared" si="57"/>
        <v>2.1511802606194173</v>
      </c>
      <c r="AF42" s="11">
        <f t="shared" si="43"/>
        <v>-3.3675112680757735E-3</v>
      </c>
      <c r="AG42" s="11">
        <f t="shared" si="60"/>
        <v>-4.7562084922448955E-3</v>
      </c>
      <c r="AH42" s="11">
        <f t="shared" si="61"/>
        <v>3.7793595363218913E-2</v>
      </c>
      <c r="AI42" s="1">
        <f t="shared" si="44"/>
        <v>35639.51712399783</v>
      </c>
      <c r="AJ42" s="1">
        <f t="shared" si="45"/>
        <v>6146.4524895607083</v>
      </c>
      <c r="AK42" s="1">
        <f t="shared" si="46"/>
        <v>2075.3908195619242</v>
      </c>
      <c r="AL42" s="14">
        <f t="shared" si="62"/>
        <v>11.465301895214854</v>
      </c>
      <c r="AM42" s="14">
        <f t="shared" si="63"/>
        <v>1.6423520909841809</v>
      </c>
      <c r="AN42" s="14">
        <f t="shared" si="64"/>
        <v>0.65472308715347149</v>
      </c>
      <c r="AO42" s="11">
        <f t="shared" si="47"/>
        <v>2.0621120954280148E-2</v>
      </c>
      <c r="AP42" s="11">
        <f t="shared" si="29"/>
        <v>2.5977173653231045E-2</v>
      </c>
      <c r="AQ42" s="11">
        <f t="shared" si="30"/>
        <v>2.3564574154817608E-2</v>
      </c>
      <c r="AR42" s="1">
        <f t="shared" si="48"/>
        <v>23437.001416640374</v>
      </c>
      <c r="AS42" s="1">
        <f t="shared" si="49"/>
        <v>4513.1104635571901</v>
      </c>
      <c r="AT42" s="1">
        <f t="shared" si="50"/>
        <v>1573.6982981308186</v>
      </c>
      <c r="AU42" s="1">
        <f t="shared" si="51"/>
        <v>4687.4002833280747</v>
      </c>
      <c r="AV42" s="1">
        <f t="shared" si="52"/>
        <v>902.62209271143809</v>
      </c>
      <c r="AW42" s="1">
        <f t="shared" si="53"/>
        <v>314.73965962616376</v>
      </c>
      <c r="AX42" s="1">
        <f t="shared" si="31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2"/>
        <v>9842.2403874113825</v>
      </c>
      <c r="BB42" s="1">
        <f t="shared" si="33"/>
        <v>16587.45549355392</v>
      </c>
      <c r="BC42" s="1">
        <f t="shared" si="34"/>
        <v>15520.286690361929</v>
      </c>
      <c r="BD42" s="1">
        <f t="shared" si="7"/>
        <v>0</v>
      </c>
      <c r="BE42" s="2">
        <v>0</v>
      </c>
      <c r="BF42" s="2">
        <v>0</v>
      </c>
      <c r="BG42" s="2">
        <v>0</v>
      </c>
      <c r="BH42" s="2">
        <f t="shared" si="8"/>
        <v>0</v>
      </c>
      <c r="BI42" s="2">
        <f t="shared" si="35"/>
        <v>0</v>
      </c>
      <c r="BJ42" s="2">
        <f t="shared" si="9"/>
        <v>0</v>
      </c>
      <c r="BK42" s="2">
        <f t="shared" si="10"/>
        <v>0</v>
      </c>
      <c r="BL42" s="2">
        <f t="shared" si="11"/>
        <v>0</v>
      </c>
      <c r="BM42" s="2">
        <f t="shared" si="12"/>
        <v>0</v>
      </c>
      <c r="BN42" s="2">
        <f t="shared" si="13"/>
        <v>0</v>
      </c>
      <c r="BO42" s="2">
        <f t="shared" si="36"/>
        <v>0</v>
      </c>
      <c r="BP42" s="2">
        <f t="shared" si="37"/>
        <v>0</v>
      </c>
      <c r="BQ42" s="2">
        <f t="shared" si="38"/>
        <v>0</v>
      </c>
      <c r="BR42" s="11">
        <f t="shared" si="39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2.3166174305557443</v>
      </c>
      <c r="BV42" s="12">
        <f>(BV$3*temperature!$I152+BV$4*temperature!$I152^2+BV$5*temperature!$I152^6)*(L42/L$56)^$BW$1</f>
        <v>1.4728153833291409</v>
      </c>
      <c r="BW42" s="12">
        <f>(BW$3*temperature!$I152+BW$4*temperature!$I152^2+BW$5*temperature!$I152^6)*(M42/M$56)^$BW$1</f>
        <v>0.70666923448412144</v>
      </c>
      <c r="BX42" s="12">
        <f>(BX$3*temperature!$M152+BX$4*temperature!$M152^2+BX$5*temperature!$M152^6)*(K42/K$56)^$BW$1</f>
        <v>2.3166174305557443</v>
      </c>
      <c r="BY42" s="12">
        <f>(BY$3*temperature!$M152+BY$4*temperature!$M152^2+BY$5*temperature!$M152^6)*(L42/L$56)^$BW$1</f>
        <v>1.4728153833291409</v>
      </c>
      <c r="BZ42" s="12">
        <f>(BZ$3*temperature!$M152+BZ$4*temperature!$M152^2+BZ$5*temperature!$M152^6)*(M42/M$56)^$BW$1</f>
        <v>0.70666923448412144</v>
      </c>
      <c r="CA42" s="19">
        <f t="shared" si="14"/>
        <v>0</v>
      </c>
      <c r="CB42" s="19">
        <f t="shared" si="15"/>
        <v>0</v>
      </c>
      <c r="CC42" s="19">
        <f t="shared" si="16"/>
        <v>0</v>
      </c>
      <c r="CD42" s="19">
        <f t="shared" si="17"/>
        <v>0</v>
      </c>
      <c r="CE42" s="19">
        <f t="shared" si="18"/>
        <v>0</v>
      </c>
      <c r="CF42" s="19"/>
      <c r="CG42" s="19"/>
      <c r="CH42" s="19"/>
    </row>
    <row r="43" spans="1:86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0"/>
        <v>5.6420769798790626E-3</v>
      </c>
      <c r="F43" s="11">
        <f t="shared" si="19"/>
        <v>1.0971471739061212E-2</v>
      </c>
      <c r="G43" s="11">
        <f t="shared" si="20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1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1"/>
        <v>2.6929718211903264E-2</v>
      </c>
      <c r="O43" s="11">
        <f t="shared" si="22"/>
        <v>5.0765530651725621E-2</v>
      </c>
      <c r="P43" s="11">
        <f t="shared" si="23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4"/>
        <v>171.623391932289</v>
      </c>
      <c r="U43" s="1">
        <f t="shared" si="54"/>
        <v>689.80970911035058</v>
      </c>
      <c r="V43" s="1">
        <f t="shared" si="55"/>
        <v>804.35740114786302</v>
      </c>
      <c r="W43" s="11">
        <f t="shared" si="42"/>
        <v>-2.4877022112913094E-2</v>
      </c>
      <c r="X43" s="11">
        <f t="shared" si="58"/>
        <v>-6.447014814761276E-2</v>
      </c>
      <c r="Y43" s="11">
        <f t="shared" si="5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5"/>
        <v>2.4755464706454462</v>
      </c>
      <c r="AD43" s="12">
        <f t="shared" si="56"/>
        <v>2.8303909353791314</v>
      </c>
      <c r="AE43" s="12">
        <f t="shared" si="57"/>
        <v>2.1734776131873805</v>
      </c>
      <c r="AF43" s="11">
        <f t="shared" si="43"/>
        <v>9.9035736144448272E-4</v>
      </c>
      <c r="AG43" s="11">
        <f t="shared" si="60"/>
        <v>-1.1441717107863458E-2</v>
      </c>
      <c r="AH43" s="11">
        <f t="shared" si="61"/>
        <v>1.0365171611207868E-2</v>
      </c>
      <c r="AI43" s="1">
        <f t="shared" si="44"/>
        <v>36762.965694926119</v>
      </c>
      <c r="AJ43" s="1">
        <f t="shared" si="45"/>
        <v>6434.4293333160758</v>
      </c>
      <c r="AK43" s="1">
        <f t="shared" si="46"/>
        <v>2182.5913972318958</v>
      </c>
      <c r="AL43" s="14">
        <f t="shared" si="62"/>
        <v>11.701729272373417</v>
      </c>
      <c r="AM43" s="14">
        <f t="shared" si="63"/>
        <v>1.6850157564514241</v>
      </c>
      <c r="AN43" s="14">
        <f t="shared" si="64"/>
        <v>0.67015135789157054</v>
      </c>
      <c r="AO43" s="11">
        <f t="shared" si="47"/>
        <v>2.0621120954280148E-2</v>
      </c>
      <c r="AP43" s="11">
        <f t="shared" si="29"/>
        <v>2.5977173653231045E-2</v>
      </c>
      <c r="AQ43" s="11">
        <f t="shared" si="30"/>
        <v>2.3564574154817608E-2</v>
      </c>
      <c r="AR43" s="1">
        <f t="shared" si="48"/>
        <v>24177.81734819313</v>
      </c>
      <c r="AS43" s="1">
        <f t="shared" si="49"/>
        <v>4713.9164827962522</v>
      </c>
      <c r="AT43" s="1">
        <f t="shared" si="50"/>
        <v>1653.0702030024202</v>
      </c>
      <c r="AU43" s="1">
        <f t="shared" si="51"/>
        <v>4835.563469638626</v>
      </c>
      <c r="AV43" s="1">
        <f t="shared" si="52"/>
        <v>942.78329655925052</v>
      </c>
      <c r="AW43" s="1">
        <f t="shared" si="53"/>
        <v>330.61404060048403</v>
      </c>
      <c r="AX43" s="1">
        <f t="shared" si="31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2"/>
        <v>9923.417832648076</v>
      </c>
      <c r="BB43" s="1">
        <f t="shared" si="33"/>
        <v>16843.547853253342</v>
      </c>
      <c r="BC43" s="1">
        <f t="shared" si="34"/>
        <v>15905.472148045763</v>
      </c>
      <c r="BD43" s="1">
        <f t="shared" si="7"/>
        <v>0</v>
      </c>
      <c r="BE43" s="2">
        <v>0</v>
      </c>
      <c r="BF43" s="2">
        <v>0</v>
      </c>
      <c r="BG43" s="2">
        <v>0</v>
      </c>
      <c r="BH43" s="2">
        <f t="shared" si="8"/>
        <v>0</v>
      </c>
      <c r="BI43" s="2">
        <f t="shared" si="35"/>
        <v>0</v>
      </c>
      <c r="BJ43" s="2">
        <f t="shared" si="9"/>
        <v>0</v>
      </c>
      <c r="BK43" s="2">
        <f t="shared" si="10"/>
        <v>0</v>
      </c>
      <c r="BL43" s="2">
        <f t="shared" si="11"/>
        <v>0</v>
      </c>
      <c r="BM43" s="2">
        <f t="shared" si="12"/>
        <v>0</v>
      </c>
      <c r="BN43" s="2">
        <f t="shared" si="13"/>
        <v>0</v>
      </c>
      <c r="BO43" s="2">
        <f t="shared" si="36"/>
        <v>0</v>
      </c>
      <c r="BP43" s="2">
        <f t="shared" si="37"/>
        <v>0</v>
      </c>
      <c r="BQ43" s="2">
        <f t="shared" si="38"/>
        <v>0</v>
      </c>
      <c r="BR43" s="11">
        <f t="shared" si="39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2.3493823918161474</v>
      </c>
      <c r="BV43" s="12">
        <f>(BV$3*temperature!$I153+BV$4*temperature!$I153^2+BV$5*temperature!$I153^6)*(L43/L$56)^$BW$1</f>
        <v>1.4826715320569284</v>
      </c>
      <c r="BW43" s="12">
        <f>(BW$3*temperature!$I153+BW$4*temperature!$I153^2+BW$5*temperature!$I153^6)*(M43/M$56)^$BW$1</f>
        <v>0.71432249882489207</v>
      </c>
      <c r="BX43" s="12">
        <f>(BX$3*temperature!$M153+BX$4*temperature!$M153^2+BX$5*temperature!$M153^6)*(K43/K$56)^$BW$1</f>
        <v>2.3493823918161474</v>
      </c>
      <c r="BY43" s="12">
        <f>(BY$3*temperature!$M153+BY$4*temperature!$M153^2+BY$5*temperature!$M153^6)*(L43/L$56)^$BW$1</f>
        <v>1.4826715320569284</v>
      </c>
      <c r="BZ43" s="12">
        <f>(BZ$3*temperature!$M153+BZ$4*temperature!$M153^2+BZ$5*temperature!$M153^6)*(M43/M$56)^$BW$1</f>
        <v>0.71432249882489207</v>
      </c>
      <c r="CA43" s="19">
        <f t="shared" si="14"/>
        <v>0</v>
      </c>
      <c r="CB43" s="19">
        <f t="shared" si="15"/>
        <v>0</v>
      </c>
      <c r="CC43" s="19">
        <f t="shared" si="16"/>
        <v>0</v>
      </c>
      <c r="CD43" s="19">
        <f t="shared" si="17"/>
        <v>0</v>
      </c>
      <c r="CE43" s="19">
        <f t="shared" si="18"/>
        <v>0</v>
      </c>
      <c r="CF43" s="19"/>
      <c r="CG43" s="19"/>
      <c r="CH43" s="19"/>
    </row>
    <row r="44" spans="1:86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0"/>
        <v>4.949025180586597E-3</v>
      </c>
      <c r="F44" s="11">
        <f t="shared" si="19"/>
        <v>1.0535666758227036E-2</v>
      </c>
      <c r="G44" s="11">
        <f t="shared" si="20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1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1"/>
        <v>1.9572843685802921E-2</v>
      </c>
      <c r="O44" s="11">
        <f t="shared" si="22"/>
        <v>2.0073859041340292E-2</v>
      </c>
      <c r="P44" s="11">
        <f t="shared" si="23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4"/>
        <v>167.75711169562331</v>
      </c>
      <c r="U44" s="1">
        <f t="shared" si="54"/>
        <v>675.62399492262864</v>
      </c>
      <c r="V44" s="1">
        <f t="shared" si="55"/>
        <v>807.31845876176374</v>
      </c>
      <c r="W44" s="11">
        <f t="shared" si="42"/>
        <v>-2.252769971002011E-2</v>
      </c>
      <c r="X44" s="11">
        <f t="shared" si="58"/>
        <v>-2.0564677476078597E-2</v>
      </c>
      <c r="Y44" s="11">
        <f t="shared" si="5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5"/>
        <v>2.4456886797812856</v>
      </c>
      <c r="AD44" s="12">
        <f t="shared" si="56"/>
        <v>2.7175457818006472</v>
      </c>
      <c r="AE44" s="12">
        <f t="shared" si="57"/>
        <v>2.122670576096306</v>
      </c>
      <c r="AF44" s="11">
        <f t="shared" si="43"/>
        <v>-1.2061090841237965E-2</v>
      </c>
      <c r="AG44" s="11">
        <f t="shared" si="60"/>
        <v>-3.9869105065293287E-2</v>
      </c>
      <c r="AH44" s="11">
        <f t="shared" si="61"/>
        <v>-2.337591921021287E-2</v>
      </c>
      <c r="AI44" s="1">
        <f t="shared" si="44"/>
        <v>37922.232595072135</v>
      </c>
      <c r="AJ44" s="1">
        <f t="shared" si="45"/>
        <v>6733.769696543719</v>
      </c>
      <c r="AK44" s="1">
        <f t="shared" si="46"/>
        <v>2294.9462981091901</v>
      </c>
      <c r="AL44" s="14">
        <f t="shared" si="62"/>
        <v>11.94303204707327</v>
      </c>
      <c r="AM44" s="14">
        <f t="shared" si="63"/>
        <v>1.7287877033651933</v>
      </c>
      <c r="AN44" s="14">
        <f t="shared" si="64"/>
        <v>0.68594318925955822</v>
      </c>
      <c r="AO44" s="11">
        <f t="shared" si="47"/>
        <v>2.0621120954280148E-2</v>
      </c>
      <c r="AP44" s="11">
        <f t="shared" si="29"/>
        <v>2.5977173653231045E-2</v>
      </c>
      <c r="AQ44" s="11">
        <f t="shared" si="30"/>
        <v>2.3564574154817608E-2</v>
      </c>
      <c r="AR44" s="1">
        <f t="shared" si="48"/>
        <v>24928.350490542522</v>
      </c>
      <c r="AS44" s="1">
        <f t="shared" si="49"/>
        <v>4921.6479408485302</v>
      </c>
      <c r="AT44" s="1">
        <f t="shared" si="50"/>
        <v>1736.109108197119</v>
      </c>
      <c r="AU44" s="1">
        <f t="shared" si="51"/>
        <v>4985.670098108505</v>
      </c>
      <c r="AV44" s="1">
        <f t="shared" si="52"/>
        <v>984.32958816970608</v>
      </c>
      <c r="AW44" s="1">
        <f t="shared" si="53"/>
        <v>347.22182163942381</v>
      </c>
      <c r="AX44" s="1">
        <f t="shared" si="31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2"/>
        <v>9998.4443238348631</v>
      </c>
      <c r="BB44" s="1">
        <f t="shared" si="33"/>
        <v>17095.942978722283</v>
      </c>
      <c r="BC44" s="1">
        <f t="shared" si="34"/>
        <v>16296.608724106947</v>
      </c>
      <c r="BD44" s="1">
        <f t="shared" si="7"/>
        <v>0</v>
      </c>
      <c r="BE44" s="2">
        <v>0</v>
      </c>
      <c r="BF44" s="2">
        <v>0</v>
      </c>
      <c r="BG44" s="2">
        <v>0</v>
      </c>
      <c r="BH44" s="2">
        <f t="shared" si="8"/>
        <v>0</v>
      </c>
      <c r="BI44" s="2">
        <f t="shared" si="35"/>
        <v>0</v>
      </c>
      <c r="BJ44" s="2">
        <f t="shared" si="9"/>
        <v>0</v>
      </c>
      <c r="BK44" s="2">
        <f t="shared" si="10"/>
        <v>0</v>
      </c>
      <c r="BL44" s="2">
        <f t="shared" si="11"/>
        <v>0</v>
      </c>
      <c r="BM44" s="2">
        <f t="shared" si="12"/>
        <v>0</v>
      </c>
      <c r="BN44" s="2">
        <f t="shared" si="13"/>
        <v>0</v>
      </c>
      <c r="BO44" s="2">
        <f t="shared" si="36"/>
        <v>0</v>
      </c>
      <c r="BP44" s="2">
        <f t="shared" si="37"/>
        <v>0</v>
      </c>
      <c r="BQ44" s="2">
        <f t="shared" si="38"/>
        <v>0</v>
      </c>
      <c r="BR44" s="11">
        <f t="shared" si="39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2.3858527378113017</v>
      </c>
      <c r="BV44" s="12">
        <f>(BV$3*temperature!$I154+BV$4*temperature!$I154^2+BV$5*temperature!$I154^6)*(L44/L$56)^$BW$1</f>
        <v>1.5029677331580562</v>
      </c>
      <c r="BW44" s="12">
        <f>(BW$3*temperature!$I154+BW$4*temperature!$I154^2+BW$5*temperature!$I154^6)*(M44/M$56)^$BW$1</f>
        <v>0.72826346554016697</v>
      </c>
      <c r="BX44" s="12">
        <f>(BX$3*temperature!$M154+BX$4*temperature!$M154^2+BX$5*temperature!$M154^6)*(K44/K$56)^$BW$1</f>
        <v>2.3858527378113017</v>
      </c>
      <c r="BY44" s="12">
        <f>(BY$3*temperature!$M154+BY$4*temperature!$M154^2+BY$5*temperature!$M154^6)*(L44/L$56)^$BW$1</f>
        <v>1.5029677331580562</v>
      </c>
      <c r="BZ44" s="12">
        <f>(BZ$3*temperature!$M154+BZ$4*temperature!$M154^2+BZ$5*temperature!$M154^6)*(M44/M$56)^$BW$1</f>
        <v>0.72826346554016697</v>
      </c>
      <c r="CA44" s="19">
        <f t="shared" si="14"/>
        <v>0</v>
      </c>
      <c r="CB44" s="19">
        <f t="shared" si="15"/>
        <v>0</v>
      </c>
      <c r="CC44" s="19">
        <f t="shared" si="16"/>
        <v>0</v>
      </c>
      <c r="CD44" s="19">
        <f t="shared" si="17"/>
        <v>0</v>
      </c>
      <c r="CE44" s="19">
        <f t="shared" si="18"/>
        <v>0</v>
      </c>
      <c r="CF44" s="19"/>
      <c r="CG44" s="19"/>
      <c r="CH44" s="19"/>
    </row>
    <row r="45" spans="1:86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0"/>
        <v>5.0461581002705369E-3</v>
      </c>
      <c r="F45" s="11">
        <f t="shared" si="19"/>
        <v>9.9070939245591294E-3</v>
      </c>
      <c r="G45" s="11">
        <f t="shared" si="20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1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1"/>
        <v>2.7359512403899E-2</v>
      </c>
      <c r="O45" s="11">
        <f t="shared" si="22"/>
        <v>1.4888187542058562E-2</v>
      </c>
      <c r="P45" s="11">
        <f t="shared" si="23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4"/>
        <v>165.10632261113358</v>
      </c>
      <c r="U45" s="1">
        <f t="shared" si="54"/>
        <v>671.17417898722408</v>
      </c>
      <c r="V45" s="1">
        <f t="shared" si="55"/>
        <v>796.29855538743095</v>
      </c>
      <c r="W45" s="11">
        <f t="shared" si="42"/>
        <v>-1.580135147593198E-2</v>
      </c>
      <c r="X45" s="11">
        <f t="shared" si="58"/>
        <v>-6.5862313488646018E-3</v>
      </c>
      <c r="Y45" s="11">
        <f t="shared" si="5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5"/>
        <v>2.3919360266608938</v>
      </c>
      <c r="AD45" s="12">
        <f t="shared" si="56"/>
        <v>2.6903682010478107</v>
      </c>
      <c r="AE45" s="12">
        <f t="shared" si="57"/>
        <v>2.0888168511936764</v>
      </c>
      <c r="AF45" s="11">
        <f t="shared" si="43"/>
        <v>-2.1978534539072614E-2</v>
      </c>
      <c r="AG45" s="11">
        <f t="shared" si="60"/>
        <v>-1.0000781195608321E-2</v>
      </c>
      <c r="AH45" s="11">
        <f t="shared" si="61"/>
        <v>-1.5948647559287488E-2</v>
      </c>
      <c r="AI45" s="1">
        <f t="shared" si="44"/>
        <v>39115.679433673431</v>
      </c>
      <c r="AJ45" s="1">
        <f t="shared" si="45"/>
        <v>7044.7223150590535</v>
      </c>
      <c r="AK45" s="1">
        <f t="shared" si="46"/>
        <v>2412.6734899376952</v>
      </c>
      <c r="AL45" s="14">
        <f t="shared" si="62"/>
        <v>12.189310755476813</v>
      </c>
      <c r="AM45" s="14">
        <f t="shared" si="63"/>
        <v>1.7736967217450814</v>
      </c>
      <c r="AN45" s="14">
        <f t="shared" si="64"/>
        <v>0.70210714840885713</v>
      </c>
      <c r="AO45" s="11">
        <f t="shared" si="47"/>
        <v>2.0621120954280148E-2</v>
      </c>
      <c r="AP45" s="11">
        <f t="shared" si="29"/>
        <v>2.5977173653231045E-2</v>
      </c>
      <c r="AQ45" s="11">
        <f t="shared" si="30"/>
        <v>2.3564574154817608E-2</v>
      </c>
      <c r="AR45" s="1">
        <f t="shared" si="48"/>
        <v>25703.85697583104</v>
      </c>
      <c r="AS45" s="1">
        <f t="shared" si="49"/>
        <v>5135.6391984713746</v>
      </c>
      <c r="AT45" s="1">
        <f t="shared" si="50"/>
        <v>1822.8596256349915</v>
      </c>
      <c r="AU45" s="1">
        <f t="shared" si="51"/>
        <v>5140.7713951662081</v>
      </c>
      <c r="AV45" s="1">
        <f t="shared" si="52"/>
        <v>1027.1278396942751</v>
      </c>
      <c r="AW45" s="1">
        <f t="shared" si="53"/>
        <v>364.57192512699834</v>
      </c>
      <c r="AX45" s="1">
        <f t="shared" si="31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2"/>
        <v>10074.912089263667</v>
      </c>
      <c r="BB45" s="1">
        <f t="shared" si="33"/>
        <v>17341.129871206693</v>
      </c>
      <c r="BC45" s="1">
        <f t="shared" si="34"/>
        <v>16692.501779750004</v>
      </c>
      <c r="BD45" s="1">
        <f t="shared" si="7"/>
        <v>0</v>
      </c>
      <c r="BE45" s="2">
        <v>0</v>
      </c>
      <c r="BF45" s="2">
        <v>0</v>
      </c>
      <c r="BG45" s="2">
        <v>0</v>
      </c>
      <c r="BH45" s="2">
        <f t="shared" si="8"/>
        <v>0</v>
      </c>
      <c r="BI45" s="2">
        <f t="shared" si="35"/>
        <v>0</v>
      </c>
      <c r="BJ45" s="2">
        <f t="shared" si="9"/>
        <v>0</v>
      </c>
      <c r="BK45" s="2">
        <f t="shared" si="10"/>
        <v>0</v>
      </c>
      <c r="BL45" s="2">
        <f t="shared" si="11"/>
        <v>0</v>
      </c>
      <c r="BM45" s="2">
        <f t="shared" si="12"/>
        <v>0</v>
      </c>
      <c r="BN45" s="2">
        <f t="shared" si="13"/>
        <v>0</v>
      </c>
      <c r="BO45" s="2">
        <f t="shared" si="36"/>
        <v>0</v>
      </c>
      <c r="BP45" s="2">
        <f t="shared" si="37"/>
        <v>0</v>
      </c>
      <c r="BQ45" s="2">
        <f t="shared" si="38"/>
        <v>0</v>
      </c>
      <c r="BR45" s="11">
        <f t="shared" si="39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2.4171617256000442</v>
      </c>
      <c r="BV45" s="12">
        <f>(BV$3*temperature!$I155+BV$4*temperature!$I155^2+BV$5*temperature!$I155^6)*(L45/L$56)^$BW$1</f>
        <v>1.5247059183729665</v>
      </c>
      <c r="BW45" s="12">
        <f>(BW$3*temperature!$I155+BW$4*temperature!$I155^2+BW$5*temperature!$I155^6)*(M45/M$56)^$BW$1</f>
        <v>0.73038020786037139</v>
      </c>
      <c r="BX45" s="12">
        <f>(BX$3*temperature!$M155+BX$4*temperature!$M155^2+BX$5*temperature!$M155^6)*(K45/K$56)^$BW$1</f>
        <v>2.4171617256000442</v>
      </c>
      <c r="BY45" s="12">
        <f>(BY$3*temperature!$M155+BY$4*temperature!$M155^2+BY$5*temperature!$M155^6)*(L45/L$56)^$BW$1</f>
        <v>1.5247059183729665</v>
      </c>
      <c r="BZ45" s="12">
        <f>(BZ$3*temperature!$M155+BZ$4*temperature!$M155^2+BZ$5*temperature!$M155^6)*(M45/M$56)^$BW$1</f>
        <v>0.73038020786037139</v>
      </c>
      <c r="CA45" s="19">
        <f t="shared" si="14"/>
        <v>0</v>
      </c>
      <c r="CB45" s="19">
        <f t="shared" si="15"/>
        <v>0</v>
      </c>
      <c r="CC45" s="19">
        <f t="shared" si="16"/>
        <v>0</v>
      </c>
      <c r="CD45" s="19">
        <f t="shared" si="17"/>
        <v>0</v>
      </c>
      <c r="CE45" s="19">
        <f t="shared" si="18"/>
        <v>0</v>
      </c>
      <c r="CF45" s="19"/>
      <c r="CG45" s="19"/>
      <c r="CH45" s="19"/>
    </row>
    <row r="46" spans="1:86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0"/>
        <v>5.2037039583325839E-3</v>
      </c>
      <c r="F46" s="11">
        <f t="shared" si="19"/>
        <v>9.6601701710541388E-3</v>
      </c>
      <c r="G46" s="11">
        <f t="shared" si="20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1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1"/>
        <v>3.3721781268760465E-2</v>
      </c>
      <c r="O46" s="11">
        <f t="shared" si="22"/>
        <v>5.3442657858149278E-2</v>
      </c>
      <c r="P46" s="11">
        <f t="shared" si="23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4"/>
        <v>162.32174399813118</v>
      </c>
      <c r="U46" s="1">
        <f t="shared" si="54"/>
        <v>638.42352768132957</v>
      </c>
      <c r="V46" s="1">
        <f t="shared" si="55"/>
        <v>779.94831820855222</v>
      </c>
      <c r="W46" s="11">
        <f t="shared" si="42"/>
        <v>-1.6865366322528885E-2</v>
      </c>
      <c r="X46" s="11">
        <f t="shared" si="58"/>
        <v>-4.8796053738708989E-2</v>
      </c>
      <c r="Y46" s="11">
        <f t="shared" si="59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5"/>
        <v>2.3673145145870551</v>
      </c>
      <c r="AD46" s="12">
        <f t="shared" si="56"/>
        <v>2.7418723028144973</v>
      </c>
      <c r="AE46" s="12">
        <f t="shared" si="57"/>
        <v>2.1498916534983441</v>
      </c>
      <c r="AF46" s="11">
        <f t="shared" si="43"/>
        <v>-1.0293549576327887E-2</v>
      </c>
      <c r="AG46" s="11">
        <f t="shared" si="60"/>
        <v>1.9143885861655496E-2</v>
      </c>
      <c r="AH46" s="11">
        <f t="shared" si="61"/>
        <v>2.9238945611610667E-2</v>
      </c>
      <c r="AI46" s="1">
        <f t="shared" si="44"/>
        <v>40344.882885472296</v>
      </c>
      <c r="AJ46" s="1">
        <f t="shared" si="45"/>
        <v>7367.3779232474235</v>
      </c>
      <c r="AK46" s="1">
        <f t="shared" si="46"/>
        <v>2535.9780660709243</v>
      </c>
      <c r="AL46" s="14">
        <f t="shared" si="62"/>
        <v>12.440668006914807</v>
      </c>
      <c r="AM46" s="14">
        <f t="shared" si="63"/>
        <v>1.8197723494940201</v>
      </c>
      <c r="AN46" s="14">
        <f t="shared" si="64"/>
        <v>0.71865200437216514</v>
      </c>
      <c r="AO46" s="11">
        <f t="shared" si="47"/>
        <v>2.0621120954280148E-2</v>
      </c>
      <c r="AP46" s="11">
        <f t="shared" si="29"/>
        <v>2.5977173653231045E-2</v>
      </c>
      <c r="AQ46" s="11">
        <f t="shared" si="30"/>
        <v>2.3564574154817608E-2</v>
      </c>
      <c r="AR46" s="1">
        <f t="shared" si="48"/>
        <v>26506.57579579583</v>
      </c>
      <c r="AS46" s="1">
        <f t="shared" si="49"/>
        <v>5357.5002106462607</v>
      </c>
      <c r="AT46" s="1">
        <f t="shared" si="50"/>
        <v>1913.4415533132769</v>
      </c>
      <c r="AU46" s="1">
        <f t="shared" si="51"/>
        <v>5301.3151591591668</v>
      </c>
      <c r="AV46" s="1">
        <f t="shared" si="52"/>
        <v>1071.5000421292523</v>
      </c>
      <c r="AW46" s="1">
        <f t="shared" si="53"/>
        <v>382.6883106626554</v>
      </c>
      <c r="AX46" s="1">
        <f t="shared" si="31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2"/>
        <v>10153.447209158827</v>
      </c>
      <c r="BB46" s="1">
        <f t="shared" si="33"/>
        <v>17585.142032592743</v>
      </c>
      <c r="BC46" s="1">
        <f t="shared" si="34"/>
        <v>17092.852573762491</v>
      </c>
      <c r="BD46" s="1">
        <f t="shared" si="7"/>
        <v>0</v>
      </c>
      <c r="BE46" s="2">
        <v>0</v>
      </c>
      <c r="BF46" s="2">
        <v>0</v>
      </c>
      <c r="BG46" s="2">
        <v>0</v>
      </c>
      <c r="BH46" s="2">
        <f t="shared" si="8"/>
        <v>0</v>
      </c>
      <c r="BI46" s="2">
        <f t="shared" si="35"/>
        <v>0</v>
      </c>
      <c r="BJ46" s="2">
        <f t="shared" si="9"/>
        <v>0</v>
      </c>
      <c r="BK46" s="2">
        <f t="shared" si="10"/>
        <v>0</v>
      </c>
      <c r="BL46" s="2">
        <f t="shared" si="11"/>
        <v>0</v>
      </c>
      <c r="BM46" s="2">
        <f t="shared" si="12"/>
        <v>0</v>
      </c>
      <c r="BN46" s="2">
        <f t="shared" si="13"/>
        <v>0</v>
      </c>
      <c r="BO46" s="2">
        <f t="shared" si="36"/>
        <v>0</v>
      </c>
      <c r="BP46" s="2">
        <f t="shared" si="37"/>
        <v>0</v>
      </c>
      <c r="BQ46" s="2">
        <f t="shared" si="38"/>
        <v>0</v>
      </c>
      <c r="BR46" s="11">
        <f t="shared" si="39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2.4439050217923874</v>
      </c>
      <c r="BV46" s="12">
        <f>(BV$3*temperature!$I156+BV$4*temperature!$I156^2+BV$5*temperature!$I156^6)*(L46/L$56)^$BW$1</f>
        <v>1.5315885084122183</v>
      </c>
      <c r="BW46" s="12">
        <f>(BW$3*temperature!$I156+BW$4*temperature!$I156^2+BW$5*temperature!$I156^6)*(M46/M$56)^$BW$1</f>
        <v>0.73527515423996614</v>
      </c>
      <c r="BX46" s="12">
        <f>(BX$3*temperature!$M156+BX$4*temperature!$M156^2+BX$5*temperature!$M156^6)*(K46/K$56)^$BW$1</f>
        <v>2.4439050217923874</v>
      </c>
      <c r="BY46" s="12">
        <f>(BY$3*temperature!$M156+BY$4*temperature!$M156^2+BY$5*temperature!$M156^6)*(L46/L$56)^$BW$1</f>
        <v>1.5315885084122183</v>
      </c>
      <c r="BZ46" s="12">
        <f>(BZ$3*temperature!$M156+BZ$4*temperature!$M156^2+BZ$5*temperature!$M156^6)*(M46/M$56)^$BW$1</f>
        <v>0.73527515423996614</v>
      </c>
      <c r="CA46" s="19">
        <f t="shared" si="14"/>
        <v>0</v>
      </c>
      <c r="CB46" s="19">
        <f t="shared" si="15"/>
        <v>0</v>
      </c>
      <c r="CC46" s="19">
        <f t="shared" si="16"/>
        <v>0</v>
      </c>
      <c r="CD46" s="19">
        <f t="shared" si="17"/>
        <v>0</v>
      </c>
      <c r="CE46" s="19">
        <f t="shared" si="18"/>
        <v>0</v>
      </c>
      <c r="CF46" s="19"/>
      <c r="CG46" s="19"/>
      <c r="CH46" s="19"/>
    </row>
    <row r="47" spans="1:86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0"/>
        <v>5.1361628961192896E-3</v>
      </c>
      <c r="F47" s="11">
        <f t="shared" si="19"/>
        <v>9.0965036346561945E-3</v>
      </c>
      <c r="G47" s="11">
        <f t="shared" si="20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1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1"/>
        <v>9.8766071969917935E-3</v>
      </c>
      <c r="O47" s="11">
        <f t="shared" si="22"/>
        <v>1.586951016649385E-2</v>
      </c>
      <c r="P47" s="11">
        <f t="shared" si="23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4"/>
        <v>159.57492227734659</v>
      </c>
      <c r="U47" s="1">
        <f t="shared" si="54"/>
        <v>627.8075767908158</v>
      </c>
      <c r="V47" s="1">
        <f t="shared" si="55"/>
        <v>772.83249999518864</v>
      </c>
      <c r="W47" s="11">
        <f t="shared" si="42"/>
        <v>-1.6922081128060151E-2</v>
      </c>
      <c r="X47" s="11">
        <f t="shared" si="58"/>
        <v>-1.6628382931107688E-2</v>
      </c>
      <c r="Y47" s="11">
        <f t="shared" si="59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5"/>
        <v>2.3617291537136604</v>
      </c>
      <c r="AD47" s="12">
        <f t="shared" si="56"/>
        <v>2.7584318673499464</v>
      </c>
      <c r="AE47" s="12">
        <f t="shared" si="57"/>
        <v>2.146501845743741</v>
      </c>
      <c r="AF47" s="11">
        <f t="shared" si="43"/>
        <v>-2.3593657872574836E-3</v>
      </c>
      <c r="AG47" s="11">
        <f t="shared" si="60"/>
        <v>6.039509760702888E-3</v>
      </c>
      <c r="AH47" s="11">
        <f t="shared" si="61"/>
        <v>-1.5767342270887053E-3</v>
      </c>
      <c r="AI47" s="1">
        <f t="shared" si="44"/>
        <v>41611.709756084238</v>
      </c>
      <c r="AJ47" s="1">
        <f t="shared" si="45"/>
        <v>7702.1401730519337</v>
      </c>
      <c r="AK47" s="1">
        <f t="shared" si="46"/>
        <v>2665.0685701264874</v>
      </c>
      <c r="AL47" s="14">
        <f t="shared" si="62"/>
        <v>12.697208526637441</v>
      </c>
      <c r="AM47" s="14">
        <f t="shared" si="63"/>
        <v>1.8670448918261746</v>
      </c>
      <c r="AN47" s="14">
        <f t="shared" si="64"/>
        <v>0.73558673282070131</v>
      </c>
      <c r="AO47" s="11">
        <f t="shared" si="47"/>
        <v>2.0621120954280148E-2</v>
      </c>
      <c r="AP47" s="11">
        <f t="shared" si="29"/>
        <v>2.5977173653231045E-2</v>
      </c>
      <c r="AQ47" s="11">
        <f t="shared" si="30"/>
        <v>2.3564574154817608E-2</v>
      </c>
      <c r="AR47" s="1">
        <f t="shared" si="48"/>
        <v>27332.761906267424</v>
      </c>
      <c r="AS47" s="1">
        <f t="shared" si="49"/>
        <v>5586.0619840749941</v>
      </c>
      <c r="AT47" s="1">
        <f t="shared" si="50"/>
        <v>2007.6764529415955</v>
      </c>
      <c r="AU47" s="1">
        <f t="shared" si="51"/>
        <v>5466.5523812534848</v>
      </c>
      <c r="AV47" s="1">
        <f t="shared" si="52"/>
        <v>1117.2123968149988</v>
      </c>
      <c r="AW47" s="1">
        <f t="shared" si="53"/>
        <v>401.53529058831913</v>
      </c>
      <c r="AX47" s="1">
        <f t="shared" si="31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2"/>
        <v>10231.84816643072</v>
      </c>
      <c r="BB47" s="1">
        <f t="shared" si="33"/>
        <v>17822.395053995115</v>
      </c>
      <c r="BC47" s="1">
        <f t="shared" si="34"/>
        <v>17494.192273332028</v>
      </c>
      <c r="BD47" s="1">
        <f t="shared" si="7"/>
        <v>0</v>
      </c>
      <c r="BE47" s="2">
        <v>0</v>
      </c>
      <c r="BF47" s="2">
        <v>0</v>
      </c>
      <c r="BG47" s="2">
        <v>0</v>
      </c>
      <c r="BH47" s="2">
        <f t="shared" si="8"/>
        <v>0</v>
      </c>
      <c r="BI47" s="2">
        <f t="shared" si="35"/>
        <v>0</v>
      </c>
      <c r="BJ47" s="2">
        <f t="shared" si="9"/>
        <v>0</v>
      </c>
      <c r="BK47" s="2">
        <f t="shared" si="10"/>
        <v>0</v>
      </c>
      <c r="BL47" s="2">
        <f t="shared" si="11"/>
        <v>0</v>
      </c>
      <c r="BM47" s="2">
        <f t="shared" si="12"/>
        <v>0</v>
      </c>
      <c r="BN47" s="2">
        <f t="shared" si="13"/>
        <v>0</v>
      </c>
      <c r="BO47" s="2">
        <f t="shared" si="36"/>
        <v>0</v>
      </c>
      <c r="BP47" s="2">
        <f t="shared" si="37"/>
        <v>0</v>
      </c>
      <c r="BQ47" s="2">
        <f t="shared" si="38"/>
        <v>0</v>
      </c>
      <c r="BR47" s="11">
        <f t="shared" si="39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2.4842490391411269</v>
      </c>
      <c r="BV47" s="12">
        <f>(BV$3*temperature!$I157+BV$4*temperature!$I157^2+BV$5*temperature!$I157^6)*(L47/L$56)^$BW$1</f>
        <v>1.5517413619615525</v>
      </c>
      <c r="BW47" s="12">
        <f>(BW$3*temperature!$I157+BW$4*temperature!$I157^2+BW$5*temperature!$I157^6)*(M47/M$56)^$BW$1</f>
        <v>0.74192353607728379</v>
      </c>
      <c r="BX47" s="12">
        <f>(BX$3*temperature!$M157+BX$4*temperature!$M157^2+BX$5*temperature!$M157^6)*(K47/K$56)^$BW$1</f>
        <v>2.4842490391411269</v>
      </c>
      <c r="BY47" s="12">
        <f>(BY$3*temperature!$M157+BY$4*temperature!$M157^2+BY$5*temperature!$M157^6)*(L47/L$56)^$BW$1</f>
        <v>1.5517413619615525</v>
      </c>
      <c r="BZ47" s="12">
        <f>(BZ$3*temperature!$M157+BZ$4*temperature!$M157^2+BZ$5*temperature!$M157^6)*(M47/M$56)^$BW$1</f>
        <v>0.74192353607728379</v>
      </c>
      <c r="CA47" s="19">
        <f t="shared" si="14"/>
        <v>0</v>
      </c>
      <c r="CB47" s="19">
        <f t="shared" si="15"/>
        <v>0</v>
      </c>
      <c r="CC47" s="19">
        <f t="shared" si="16"/>
        <v>0</v>
      </c>
      <c r="CD47" s="19">
        <f t="shared" si="17"/>
        <v>0</v>
      </c>
      <c r="CE47" s="19">
        <f t="shared" si="18"/>
        <v>0</v>
      </c>
      <c r="CF47" s="19"/>
      <c r="CG47" s="19"/>
      <c r="CH47" s="19"/>
    </row>
    <row r="48" spans="1:86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0"/>
        <v>5.4964173080269685E-3</v>
      </c>
      <c r="F48" s="11">
        <f t="shared" si="19"/>
        <v>8.5885929137337058E-3</v>
      </c>
      <c r="G48" s="11">
        <f t="shared" si="20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1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1"/>
        <v>8.6370088528000544E-3</v>
      </c>
      <c r="O48" s="11">
        <f t="shared" si="22"/>
        <v>1.1755319086833138E-2</v>
      </c>
      <c r="P48" s="11">
        <f t="shared" si="23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4"/>
        <v>158.32408224141182</v>
      </c>
      <c r="U48" s="1">
        <f t="shared" si="54"/>
        <v>640.77071315297712</v>
      </c>
      <c r="V48" s="1">
        <f t="shared" si="55"/>
        <v>767.02933827513027</v>
      </c>
      <c r="W48" s="11">
        <f t="shared" si="42"/>
        <v>-7.838575247812285E-3</v>
      </c>
      <c r="X48" s="11">
        <f t="shared" si="58"/>
        <v>2.0648263642222053E-2</v>
      </c>
      <c r="Y48" s="11">
        <f t="shared" si="5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5"/>
        <v>2.3607141356840198</v>
      </c>
      <c r="AD48" s="12">
        <f t="shared" si="56"/>
        <v>2.725952338571509</v>
      </c>
      <c r="AE48" s="12">
        <f t="shared" si="57"/>
        <v>2.1343413981287398</v>
      </c>
      <c r="AF48" s="11">
        <f t="shared" si="43"/>
        <v>-4.2977749080352901E-4</v>
      </c>
      <c r="AG48" s="11">
        <f t="shared" si="60"/>
        <v>-1.1774635133417588E-2</v>
      </c>
      <c r="AH48" s="11">
        <f t="shared" si="61"/>
        <v>-5.6652397663267129E-3</v>
      </c>
      <c r="AI48" s="1">
        <f t="shared" si="44"/>
        <v>42917.091161729302</v>
      </c>
      <c r="AJ48" s="1">
        <f t="shared" si="45"/>
        <v>8049.1385525617397</v>
      </c>
      <c r="AK48" s="1">
        <f t="shared" si="46"/>
        <v>2800.097003702158</v>
      </c>
      <c r="AL48" s="14">
        <f t="shared" si="62"/>
        <v>12.959039199446948</v>
      </c>
      <c r="AM48" s="14">
        <f t="shared" si="63"/>
        <v>1.9155454411995212</v>
      </c>
      <c r="AN48" s="14">
        <f t="shared" si="64"/>
        <v>0.75292052093355477</v>
      </c>
      <c r="AO48" s="11">
        <f t="shared" si="47"/>
        <v>2.0621120954280148E-2</v>
      </c>
      <c r="AP48" s="11">
        <f t="shared" si="29"/>
        <v>2.5977173653231045E-2</v>
      </c>
      <c r="AQ48" s="11">
        <f t="shared" si="30"/>
        <v>2.3564574154817608E-2</v>
      </c>
      <c r="AR48" s="1">
        <f t="shared" si="48"/>
        <v>28192.619850113704</v>
      </c>
      <c r="AS48" s="1">
        <f t="shared" si="49"/>
        <v>5821.5990028613178</v>
      </c>
      <c r="AT48" s="1">
        <f t="shared" si="50"/>
        <v>2105.5340680257759</v>
      </c>
      <c r="AU48" s="1">
        <f t="shared" si="51"/>
        <v>5638.5239700227412</v>
      </c>
      <c r="AV48" s="1">
        <f t="shared" si="52"/>
        <v>1164.3198005722636</v>
      </c>
      <c r="AW48" s="1">
        <f t="shared" si="53"/>
        <v>421.1068136051552</v>
      </c>
      <c r="AX48" s="1">
        <f t="shared" si="31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2"/>
        <v>10314.40228986824</v>
      </c>
      <c r="BB48" s="1">
        <f t="shared" si="33"/>
        <v>18053.481684933788</v>
      </c>
      <c r="BC48" s="1">
        <f t="shared" si="34"/>
        <v>17894.945278233794</v>
      </c>
      <c r="BD48" s="1">
        <f t="shared" si="7"/>
        <v>0</v>
      </c>
      <c r="BE48" s="2">
        <v>0</v>
      </c>
      <c r="BF48" s="2">
        <v>0</v>
      </c>
      <c r="BG48" s="2">
        <v>0</v>
      </c>
      <c r="BH48" s="2">
        <f t="shared" si="8"/>
        <v>0</v>
      </c>
      <c r="BI48" s="2">
        <f t="shared" si="35"/>
        <v>0</v>
      </c>
      <c r="BJ48" s="2">
        <f t="shared" si="9"/>
        <v>0</v>
      </c>
      <c r="BK48" s="2">
        <f t="shared" si="10"/>
        <v>0</v>
      </c>
      <c r="BL48" s="2">
        <f t="shared" si="11"/>
        <v>0</v>
      </c>
      <c r="BM48" s="2">
        <f t="shared" si="12"/>
        <v>0</v>
      </c>
      <c r="BN48" s="2">
        <f t="shared" si="13"/>
        <v>0</v>
      </c>
      <c r="BO48" s="2">
        <f t="shared" si="36"/>
        <v>0</v>
      </c>
      <c r="BP48" s="2">
        <f t="shared" si="37"/>
        <v>0</v>
      </c>
      <c r="BQ48" s="2">
        <f t="shared" si="38"/>
        <v>0</v>
      </c>
      <c r="BR48" s="11">
        <f t="shared" si="39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2.5249154589795264</v>
      </c>
      <c r="BV48" s="12">
        <f>(BV$3*temperature!$I158+BV$4*temperature!$I158^2+BV$5*temperature!$I158^6)*(L48/L$56)^$BW$1</f>
        <v>1.5729796823789055</v>
      </c>
      <c r="BW48" s="12">
        <f>(BW$3*temperature!$I158+BW$4*temperature!$I158^2+BW$5*temperature!$I158^6)*(M48/M$56)^$BW$1</f>
        <v>0.74724913550602434</v>
      </c>
      <c r="BX48" s="12">
        <f>(BX$3*temperature!$M158+BX$4*temperature!$M158^2+BX$5*temperature!$M158^6)*(K48/K$56)^$BW$1</f>
        <v>2.5249154589795264</v>
      </c>
      <c r="BY48" s="12">
        <f>(BY$3*temperature!$M158+BY$4*temperature!$M158^2+BY$5*temperature!$M158^6)*(L48/L$56)^$BW$1</f>
        <v>1.5729796823789055</v>
      </c>
      <c r="BZ48" s="12">
        <f>(BZ$3*temperature!$M158+BZ$4*temperature!$M158^2+BZ$5*temperature!$M158^6)*(M48/M$56)^$BW$1</f>
        <v>0.74724913550602434</v>
      </c>
      <c r="CA48" s="19">
        <f t="shared" si="14"/>
        <v>0</v>
      </c>
      <c r="CB48" s="19">
        <f t="shared" si="15"/>
        <v>0</v>
      </c>
      <c r="CC48" s="19">
        <f t="shared" si="16"/>
        <v>0</v>
      </c>
      <c r="CD48" s="19">
        <f t="shared" si="17"/>
        <v>0</v>
      </c>
      <c r="CE48" s="19">
        <f t="shared" si="18"/>
        <v>0</v>
      </c>
      <c r="CF48" s="19"/>
      <c r="CG48" s="19"/>
      <c r="CH48" s="19"/>
    </row>
    <row r="49" spans="1:86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0"/>
        <v>5.692077919426719E-3</v>
      </c>
      <c r="F49" s="11">
        <f t="shared" si="19"/>
        <v>8.3063244179379936E-3</v>
      </c>
      <c r="G49" s="11">
        <f t="shared" si="20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1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1"/>
        <v>1.088282622402903E-2</v>
      </c>
      <c r="O49" s="11">
        <f t="shared" si="22"/>
        <v>4.5419366484862334E-2</v>
      </c>
      <c r="P49" s="11">
        <f t="shared" si="23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4"/>
        <v>157.63166935970503</v>
      </c>
      <c r="U49" s="1">
        <f t="shared" si="54"/>
        <v>650.85913114958009</v>
      </c>
      <c r="V49" s="1">
        <f t="shared" si="55"/>
        <v>745.46786082046196</v>
      </c>
      <c r="W49" s="11">
        <f t="shared" si="42"/>
        <v>-4.3733895179066673E-3</v>
      </c>
      <c r="X49" s="11">
        <f t="shared" si="58"/>
        <v>1.5744193343297352E-2</v>
      </c>
      <c r="Y49" s="11">
        <f t="shared" si="59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5"/>
        <v>2.3691541875089199</v>
      </c>
      <c r="AD49" s="12">
        <f t="shared" si="56"/>
        <v>2.8505990233612173</v>
      </c>
      <c r="AE49" s="12">
        <f t="shared" si="57"/>
        <v>2.1840804821604887</v>
      </c>
      <c r="AF49" s="11">
        <f t="shared" si="43"/>
        <v>3.57521128768723E-3</v>
      </c>
      <c r="AG49" s="11">
        <f t="shared" si="60"/>
        <v>4.5725922286310894E-2</v>
      </c>
      <c r="AH49" s="11">
        <f t="shared" si="61"/>
        <v>2.3304183705267212E-2</v>
      </c>
      <c r="AI49" s="1">
        <f t="shared" si="44"/>
        <v>44263.906015579116</v>
      </c>
      <c r="AJ49" s="1">
        <f t="shared" si="45"/>
        <v>8408.5444978778305</v>
      </c>
      <c r="AK49" s="1">
        <f t="shared" si="46"/>
        <v>2941.1941169370975</v>
      </c>
      <c r="AL49" s="14">
        <f t="shared" si="62"/>
        <v>13.226269114230002</v>
      </c>
      <c r="AM49" s="14">
        <f t="shared" si="63"/>
        <v>1.9653058977662163</v>
      </c>
      <c r="AN49" s="14">
        <f t="shared" si="64"/>
        <v>0.77066277238177738</v>
      </c>
      <c r="AO49" s="11">
        <f t="shared" si="47"/>
        <v>2.0621120954280148E-2</v>
      </c>
      <c r="AP49" s="11">
        <f t="shared" si="29"/>
        <v>2.5977173653231045E-2</v>
      </c>
      <c r="AQ49" s="11">
        <f t="shared" si="30"/>
        <v>2.3564574154817608E-2</v>
      </c>
      <c r="AR49" s="1">
        <f t="shared" si="48"/>
        <v>29084.118227152823</v>
      </c>
      <c r="AS49" s="1">
        <f t="shared" si="49"/>
        <v>6065.2438169985398</v>
      </c>
      <c r="AT49" s="1">
        <f t="shared" si="50"/>
        <v>2207.2496945686739</v>
      </c>
      <c r="AU49" s="1">
        <f t="shared" si="51"/>
        <v>5816.8236454305652</v>
      </c>
      <c r="AV49" s="1">
        <f t="shared" si="52"/>
        <v>1213.0487633997079</v>
      </c>
      <c r="AW49" s="1">
        <f t="shared" si="53"/>
        <v>441.4499389137348</v>
      </c>
      <c r="AX49" s="1">
        <f t="shared" si="31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2"/>
        <v>10399.539944305612</v>
      </c>
      <c r="BB49" s="1">
        <f t="shared" si="33"/>
        <v>18282.055353019696</v>
      </c>
      <c r="BC49" s="1">
        <f t="shared" si="34"/>
        <v>18296.349526187096</v>
      </c>
      <c r="BD49" s="1">
        <f t="shared" si="7"/>
        <v>0</v>
      </c>
      <c r="BE49" s="2">
        <v>0</v>
      </c>
      <c r="BF49" s="2">
        <v>0</v>
      </c>
      <c r="BG49" s="2">
        <v>0</v>
      </c>
      <c r="BH49" s="2">
        <f t="shared" si="8"/>
        <v>0</v>
      </c>
      <c r="BI49" s="2">
        <f t="shared" si="35"/>
        <v>0</v>
      </c>
      <c r="BJ49" s="2">
        <f t="shared" si="9"/>
        <v>0</v>
      </c>
      <c r="BK49" s="2">
        <f t="shared" si="10"/>
        <v>0</v>
      </c>
      <c r="BL49" s="2">
        <f t="shared" si="11"/>
        <v>0</v>
      </c>
      <c r="BM49" s="2">
        <f t="shared" si="12"/>
        <v>0</v>
      </c>
      <c r="BN49" s="2">
        <f t="shared" si="13"/>
        <v>0</v>
      </c>
      <c r="BO49" s="2">
        <f t="shared" si="36"/>
        <v>0</v>
      </c>
      <c r="BP49" s="2">
        <f t="shared" si="37"/>
        <v>0</v>
      </c>
      <c r="BQ49" s="2">
        <f t="shared" si="38"/>
        <v>0</v>
      </c>
      <c r="BR49" s="11">
        <f t="shared" si="39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2.5636792660568775</v>
      </c>
      <c r="BV49" s="12">
        <f>(BV$3*temperature!$I159+BV$4*temperature!$I159^2+BV$5*temperature!$I159^6)*(L49/L$56)^$BW$1</f>
        <v>1.5807304354381779</v>
      </c>
      <c r="BW49" s="12">
        <f>(BW$3*temperature!$I159+BW$4*temperature!$I159^2+BW$5*temperature!$I159^6)*(M49/M$56)^$BW$1</f>
        <v>0.74810975728979712</v>
      </c>
      <c r="BX49" s="12">
        <f>(BX$3*temperature!$M159+BX$4*temperature!$M159^2+BX$5*temperature!$M159^6)*(K49/K$56)^$BW$1</f>
        <v>2.5636792660568775</v>
      </c>
      <c r="BY49" s="12">
        <f>(BY$3*temperature!$M159+BY$4*temperature!$M159^2+BY$5*temperature!$M159^6)*(L49/L$56)^$BW$1</f>
        <v>1.5807304354381779</v>
      </c>
      <c r="BZ49" s="12">
        <f>(BZ$3*temperature!$M159+BZ$4*temperature!$M159^2+BZ$5*temperature!$M159^6)*(M49/M$56)^$BW$1</f>
        <v>0.74810975728979712</v>
      </c>
      <c r="CA49" s="19">
        <f t="shared" si="14"/>
        <v>0</v>
      </c>
      <c r="CB49" s="19">
        <f t="shared" si="15"/>
        <v>0</v>
      </c>
      <c r="CC49" s="19">
        <f t="shared" si="16"/>
        <v>0</v>
      </c>
      <c r="CD49" s="19">
        <f t="shared" si="17"/>
        <v>0</v>
      </c>
      <c r="CE49" s="19">
        <f t="shared" si="18"/>
        <v>0</v>
      </c>
      <c r="CF49" s="19"/>
      <c r="CG49" s="19"/>
      <c r="CH49" s="19"/>
    </row>
    <row r="50" spans="1:86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0"/>
        <v>5.7154259211955605E-3</v>
      </c>
      <c r="F50" s="11">
        <f t="shared" si="19"/>
        <v>8.1920930794385782E-3</v>
      </c>
      <c r="G50" s="11">
        <f t="shared" si="20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1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1"/>
        <v>2.3345824611354482E-2</v>
      </c>
      <c r="O50" s="11">
        <f t="shared" si="22"/>
        <v>6.9793483828880509E-2</v>
      </c>
      <c r="P50" s="11">
        <f t="shared" si="23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4"/>
        <v>155.92887982857243</v>
      </c>
      <c r="U50" s="1">
        <f t="shared" si="54"/>
        <v>659.2426856397459</v>
      </c>
      <c r="V50" s="1">
        <f t="shared" si="55"/>
        <v>740.04755533355137</v>
      </c>
      <c r="W50" s="11">
        <f t="shared" si="42"/>
        <v>-1.0802331397296472E-2</v>
      </c>
      <c r="X50" s="11">
        <f t="shared" si="58"/>
        <v>1.2880751131751689E-2</v>
      </c>
      <c r="Y50" s="11">
        <f t="shared" si="59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5"/>
        <v>2.3563375646650235</v>
      </c>
      <c r="AD50" s="12">
        <f t="shared" si="56"/>
        <v>2.8460274542755997</v>
      </c>
      <c r="AE50" s="12">
        <f t="shared" si="57"/>
        <v>2.2028024729330009</v>
      </c>
      <c r="AF50" s="11">
        <f t="shared" si="43"/>
        <v>-5.4097884010548825E-3</v>
      </c>
      <c r="AG50" s="11">
        <f t="shared" si="60"/>
        <v>-1.6037222521135819E-3</v>
      </c>
      <c r="AH50" s="11">
        <f t="shared" si="61"/>
        <v>8.5720242113020984E-3</v>
      </c>
      <c r="AI50" s="1">
        <f t="shared" si="44"/>
        <v>45654.33905945177</v>
      </c>
      <c r="AJ50" s="1">
        <f t="shared" si="45"/>
        <v>8780.7388114897549</v>
      </c>
      <c r="AK50" s="1">
        <f t="shared" si="46"/>
        <v>3088.524644157123</v>
      </c>
      <c r="AL50" s="14">
        <f t="shared" si="62"/>
        <v>13.499009609408398</v>
      </c>
      <c r="AM50" s="14">
        <f t="shared" si="63"/>
        <v>2.0163589903542083</v>
      </c>
      <c r="AN50" s="14">
        <f t="shared" si="64"/>
        <v>0.78882311242992509</v>
      </c>
      <c r="AO50" s="11">
        <f t="shared" si="47"/>
        <v>2.0621120954280148E-2</v>
      </c>
      <c r="AP50" s="11">
        <f t="shared" si="29"/>
        <v>2.5977173653231045E-2</v>
      </c>
      <c r="AQ50" s="11">
        <f t="shared" si="30"/>
        <v>2.3564574154817608E-2</v>
      </c>
      <c r="AR50" s="1">
        <f t="shared" si="48"/>
        <v>30004.542351393924</v>
      </c>
      <c r="AS50" s="1">
        <f t="shared" si="49"/>
        <v>6318.0438883377183</v>
      </c>
      <c r="AT50" s="1">
        <f t="shared" si="50"/>
        <v>2313.1287472214703</v>
      </c>
      <c r="AU50" s="1">
        <f t="shared" si="51"/>
        <v>6000.908470278785</v>
      </c>
      <c r="AV50" s="1">
        <f t="shared" si="52"/>
        <v>1263.6087776675438</v>
      </c>
      <c r="AW50" s="1">
        <f t="shared" si="53"/>
        <v>462.62574944429412</v>
      </c>
      <c r="AX50" s="1">
        <f t="shared" si="31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2"/>
        <v>10485.557400034393</v>
      </c>
      <c r="BB50" s="1">
        <f t="shared" si="33"/>
        <v>18510.958374204063</v>
      </c>
      <c r="BC50" s="1">
        <f t="shared" si="34"/>
        <v>18700.134865444226</v>
      </c>
      <c r="BD50" s="1">
        <f t="shared" si="7"/>
        <v>0</v>
      </c>
      <c r="BE50" s="2">
        <v>0</v>
      </c>
      <c r="BF50" s="2">
        <v>0</v>
      </c>
      <c r="BG50" s="2">
        <v>0</v>
      </c>
      <c r="BH50" s="2">
        <f t="shared" si="8"/>
        <v>0</v>
      </c>
      <c r="BI50" s="2">
        <f t="shared" si="35"/>
        <v>0</v>
      </c>
      <c r="BJ50" s="2">
        <f t="shared" si="9"/>
        <v>0</v>
      </c>
      <c r="BK50" s="2">
        <f t="shared" si="10"/>
        <v>0</v>
      </c>
      <c r="BL50" s="2">
        <f t="shared" si="11"/>
        <v>0</v>
      </c>
      <c r="BM50" s="2">
        <f t="shared" si="12"/>
        <v>0</v>
      </c>
      <c r="BN50" s="2">
        <f t="shared" si="13"/>
        <v>0</v>
      </c>
      <c r="BO50" s="2">
        <f t="shared" si="36"/>
        <v>0</v>
      </c>
      <c r="BP50" s="2">
        <f t="shared" si="37"/>
        <v>0</v>
      </c>
      <c r="BQ50" s="2">
        <f t="shared" si="38"/>
        <v>0</v>
      </c>
      <c r="BR50" s="11">
        <f t="shared" si="39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2.5940855560533209</v>
      </c>
      <c r="BV50" s="12">
        <f>(BV$3*temperature!$I160+BV$4*temperature!$I160^2+BV$5*temperature!$I160^6)*(L50/L$56)^$BW$1</f>
        <v>1.578697104241598</v>
      </c>
      <c r="BW50" s="12">
        <f>(BW$3*temperature!$I160+BW$4*temperature!$I160^2+BW$5*temperature!$I160^6)*(M50/M$56)^$BW$1</f>
        <v>0.74732352936585178</v>
      </c>
      <c r="BX50" s="12">
        <f>(BX$3*temperature!$M160+BX$4*temperature!$M160^2+BX$5*temperature!$M160^6)*(K50/K$56)^$BW$1</f>
        <v>2.5940855560533209</v>
      </c>
      <c r="BY50" s="12">
        <f>(BY$3*temperature!$M160+BY$4*temperature!$M160^2+BY$5*temperature!$M160^6)*(L50/L$56)^$BW$1</f>
        <v>1.578697104241598</v>
      </c>
      <c r="BZ50" s="12">
        <f>(BZ$3*temperature!$M160+BZ$4*temperature!$M160^2+BZ$5*temperature!$M160^6)*(M50/M$56)^$BW$1</f>
        <v>0.74732352936585178</v>
      </c>
      <c r="CA50" s="19">
        <f t="shared" si="14"/>
        <v>0</v>
      </c>
      <c r="CB50" s="19">
        <f t="shared" si="15"/>
        <v>0</v>
      </c>
      <c r="CC50" s="19">
        <f t="shared" si="16"/>
        <v>0</v>
      </c>
      <c r="CD50" s="19">
        <f t="shared" si="17"/>
        <v>0</v>
      </c>
      <c r="CE50" s="19">
        <f t="shared" si="18"/>
        <v>0</v>
      </c>
      <c r="CF50" s="19"/>
      <c r="CG50" s="19"/>
      <c r="CH50" s="19"/>
    </row>
    <row r="51" spans="1:86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0"/>
        <v>5.5451977384386453E-3</v>
      </c>
      <c r="F51" s="11">
        <f t="shared" si="19"/>
        <v>8.2128220658019835E-3</v>
      </c>
      <c r="G51" s="11">
        <f t="shared" si="20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1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1"/>
        <v>1.7685495252261374E-2</v>
      </c>
      <c r="O51" s="11">
        <f t="shared" si="22"/>
        <v>6.4412973631277071E-2</v>
      </c>
      <c r="P51" s="11">
        <f t="shared" si="23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4"/>
        <v>153.02376199191656</v>
      </c>
      <c r="U51" s="1">
        <f t="shared" si="54"/>
        <v>646.21647871792322</v>
      </c>
      <c r="V51" s="1">
        <f t="shared" si="55"/>
        <v>715.40687160768516</v>
      </c>
      <c r="W51" s="11">
        <f t="shared" si="42"/>
        <v>-1.8631044100680727E-2</v>
      </c>
      <c r="X51" s="11">
        <f t="shared" si="58"/>
        <v>-1.9759349941337212E-2</v>
      </c>
      <c r="Y51" s="11">
        <f t="shared" si="5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5"/>
        <v>2.3432536955324719</v>
      </c>
      <c r="AD51" s="12">
        <f t="shared" si="56"/>
        <v>2.8628978785670416</v>
      </c>
      <c r="AE51" s="12">
        <f t="shared" si="57"/>
        <v>2.2281980989767489</v>
      </c>
      <c r="AF51" s="11">
        <f t="shared" si="43"/>
        <v>-5.552629355298544E-3</v>
      </c>
      <c r="AG51" s="11">
        <f t="shared" si="60"/>
        <v>5.92770961014355E-3</v>
      </c>
      <c r="AH51" s="11">
        <f t="shared" si="61"/>
        <v>1.1528780431199648E-2</v>
      </c>
      <c r="AI51" s="1">
        <f t="shared" si="44"/>
        <v>47089.813623785383</v>
      </c>
      <c r="AJ51" s="1">
        <f t="shared" si="45"/>
        <v>9166.2737080083225</v>
      </c>
      <c r="AK51" s="1">
        <f t="shared" si="46"/>
        <v>3242.2979291857046</v>
      </c>
      <c r="AL51" s="14">
        <f t="shared" si="62"/>
        <v>13.777374319326999</v>
      </c>
      <c r="AM51" s="14">
        <f t="shared" si="63"/>
        <v>2.0687382979938933</v>
      </c>
      <c r="AN51" s="14">
        <f t="shared" si="64"/>
        <v>0.80741139315781407</v>
      </c>
      <c r="AO51" s="11">
        <f t="shared" si="47"/>
        <v>2.0621120954280148E-2</v>
      </c>
      <c r="AP51" s="11">
        <f t="shared" si="29"/>
        <v>2.5977173653231045E-2</v>
      </c>
      <c r="AQ51" s="11">
        <f t="shared" si="30"/>
        <v>2.3564574154817608E-2</v>
      </c>
      <c r="AR51" s="1">
        <f t="shared" si="48"/>
        <v>30950.082986290967</v>
      </c>
      <c r="AS51" s="1">
        <f t="shared" si="49"/>
        <v>6581.038969262434</v>
      </c>
      <c r="AT51" s="1">
        <f t="shared" si="50"/>
        <v>2423.2196271173834</v>
      </c>
      <c r="AU51" s="1">
        <f t="shared" si="51"/>
        <v>6190.0165972581935</v>
      </c>
      <c r="AV51" s="1">
        <f t="shared" si="52"/>
        <v>1316.2077938524869</v>
      </c>
      <c r="AW51" s="1">
        <f t="shared" si="53"/>
        <v>484.64392542347673</v>
      </c>
      <c r="AX51" s="1">
        <f t="shared" si="31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2"/>
        <v>10570.470563346355</v>
      </c>
      <c r="BB51" s="1">
        <f t="shared" si="33"/>
        <v>18742.593238247198</v>
      </c>
      <c r="BC51" s="1">
        <f t="shared" si="34"/>
        <v>19105.315843382268</v>
      </c>
      <c r="BD51" s="1">
        <f t="shared" si="7"/>
        <v>0</v>
      </c>
      <c r="BE51" s="2">
        <v>0</v>
      </c>
      <c r="BF51" s="2">
        <v>0</v>
      </c>
      <c r="BG51" s="2">
        <v>0</v>
      </c>
      <c r="BH51" s="2">
        <f t="shared" si="8"/>
        <v>0</v>
      </c>
      <c r="BI51" s="2">
        <f t="shared" si="35"/>
        <v>0</v>
      </c>
      <c r="BJ51" s="2">
        <f t="shared" si="9"/>
        <v>0</v>
      </c>
      <c r="BK51" s="2">
        <f t="shared" si="10"/>
        <v>0</v>
      </c>
      <c r="BL51" s="2">
        <f t="shared" si="11"/>
        <v>0</v>
      </c>
      <c r="BM51" s="2">
        <f t="shared" si="12"/>
        <v>0</v>
      </c>
      <c r="BN51" s="2">
        <f t="shared" si="13"/>
        <v>0</v>
      </c>
      <c r="BO51" s="2">
        <f t="shared" si="36"/>
        <v>0</v>
      </c>
      <c r="BP51" s="2">
        <f t="shared" si="37"/>
        <v>0</v>
      </c>
      <c r="BQ51" s="2">
        <f t="shared" si="38"/>
        <v>0</v>
      </c>
      <c r="BR51" s="11">
        <f t="shared" si="39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2.6276047571878745</v>
      </c>
      <c r="BV51" s="12">
        <f>(BV$3*temperature!$I161+BV$4*temperature!$I161^2+BV$5*temperature!$I161^6)*(L51/L$56)^$BW$1</f>
        <v>1.5780163456352887</v>
      </c>
      <c r="BW51" s="12">
        <f>(BW$3*temperature!$I161+BW$4*temperature!$I161^2+BW$5*temperature!$I161^6)*(M51/M$56)^$BW$1</f>
        <v>0.74601771677083673</v>
      </c>
      <c r="BX51" s="12">
        <f>(BX$3*temperature!$M161+BX$4*temperature!$M161^2+BX$5*temperature!$M161^6)*(K51/K$56)^$BW$1</f>
        <v>2.6276047571878745</v>
      </c>
      <c r="BY51" s="12">
        <f>(BY$3*temperature!$M161+BY$4*temperature!$M161^2+BY$5*temperature!$M161^6)*(L51/L$56)^$BW$1</f>
        <v>1.5780163456352887</v>
      </c>
      <c r="BZ51" s="12">
        <f>(BZ$3*temperature!$M161+BZ$4*temperature!$M161^2+BZ$5*temperature!$M161^6)*(M51/M$56)^$BW$1</f>
        <v>0.74601771677083673</v>
      </c>
      <c r="CA51" s="19">
        <f t="shared" si="14"/>
        <v>0</v>
      </c>
      <c r="CB51" s="19">
        <f t="shared" si="15"/>
        <v>0</v>
      </c>
      <c r="CC51" s="19">
        <f t="shared" si="16"/>
        <v>0</v>
      </c>
      <c r="CD51" s="19">
        <f t="shared" si="17"/>
        <v>0</v>
      </c>
      <c r="CE51" s="19">
        <f t="shared" si="18"/>
        <v>0</v>
      </c>
      <c r="CF51" s="19"/>
      <c r="CG51" s="19"/>
      <c r="CH51" s="19"/>
    </row>
    <row r="52" spans="1:86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0"/>
        <v>5.6189487943716365E-3</v>
      </c>
      <c r="F52" s="11">
        <f t="shared" si="19"/>
        <v>8.1453534478015399E-3</v>
      </c>
      <c r="G52" s="11">
        <f t="shared" si="20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1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1"/>
        <v>2.3462387645812433E-2</v>
      </c>
      <c r="O52" s="11">
        <f t="shared" si="22"/>
        <v>7.3997005066261501E-2</v>
      </c>
      <c r="P52" s="11">
        <f t="shared" si="23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4"/>
        <v>148.21095550926216</v>
      </c>
      <c r="U52" s="1">
        <f t="shared" si="54"/>
        <v>634.29732229691115</v>
      </c>
      <c r="V52" s="1">
        <f t="shared" si="55"/>
        <v>691.71563413523154</v>
      </c>
      <c r="W52" s="11">
        <f t="shared" si="42"/>
        <v>-3.1451366898878286E-2</v>
      </c>
      <c r="X52" s="11">
        <f t="shared" si="58"/>
        <v>-1.8444525655952559E-2</v>
      </c>
      <c r="Y52" s="11">
        <f t="shared" si="59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5"/>
        <v>2.3387955022900764</v>
      </c>
      <c r="AD52" s="12">
        <f t="shared" si="56"/>
        <v>2.8897620504912451</v>
      </c>
      <c r="AE52" s="12">
        <f t="shared" si="57"/>
        <v>2.2061797953892048</v>
      </c>
      <c r="AF52" s="11">
        <f t="shared" si="43"/>
        <v>-1.9025653308027968E-3</v>
      </c>
      <c r="AG52" s="11">
        <f t="shared" si="60"/>
        <v>9.3835592688515934E-3</v>
      </c>
      <c r="AH52" s="11">
        <f t="shared" si="61"/>
        <v>-9.8816633932393705E-3</v>
      </c>
      <c r="AI52" s="1">
        <f t="shared" si="44"/>
        <v>48570.848858665042</v>
      </c>
      <c r="AJ52" s="1">
        <f t="shared" si="45"/>
        <v>9565.8541310599776</v>
      </c>
      <c r="AK52" s="1">
        <f t="shared" si="46"/>
        <v>3402.7120616906113</v>
      </c>
      <c r="AL52" s="14">
        <f t="shared" si="62"/>
        <v>14.061479221598233</v>
      </c>
      <c r="AM52" s="14">
        <f t="shared" si="63"/>
        <v>2.1224782720039701</v>
      </c>
      <c r="AN52" s="14">
        <f t="shared" si="64"/>
        <v>0.82643769880532603</v>
      </c>
      <c r="AO52" s="11">
        <f t="shared" si="47"/>
        <v>2.0621120954280148E-2</v>
      </c>
      <c r="AP52" s="11">
        <f t="shared" si="29"/>
        <v>2.5977173653231045E-2</v>
      </c>
      <c r="AQ52" s="11">
        <f t="shared" si="30"/>
        <v>2.3564574154817608E-2</v>
      </c>
      <c r="AR52" s="1">
        <f t="shared" si="48"/>
        <v>31927.349928287691</v>
      </c>
      <c r="AS52" s="1">
        <f t="shared" si="49"/>
        <v>6854.2015330672539</v>
      </c>
      <c r="AT52" s="1">
        <f t="shared" si="50"/>
        <v>2538.1812614470864</v>
      </c>
      <c r="AU52" s="1">
        <f t="shared" si="51"/>
        <v>6385.4699856575389</v>
      </c>
      <c r="AV52" s="1">
        <f t="shared" si="52"/>
        <v>1370.8403066134508</v>
      </c>
      <c r="AW52" s="1">
        <f t="shared" si="53"/>
        <v>507.63625228941731</v>
      </c>
      <c r="AX52" s="1">
        <f t="shared" si="31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2"/>
        <v>10656.770948257836</v>
      </c>
      <c r="BB52" s="1">
        <f t="shared" si="33"/>
        <v>18975.399012756217</v>
      </c>
      <c r="BC52" s="1">
        <f t="shared" si="34"/>
        <v>19516.664477881535</v>
      </c>
      <c r="BD52" s="1">
        <f t="shared" si="7"/>
        <v>0</v>
      </c>
      <c r="BE52" s="2">
        <v>0</v>
      </c>
      <c r="BF52" s="2">
        <v>0</v>
      </c>
      <c r="BG52" s="2">
        <v>0</v>
      </c>
      <c r="BH52" s="2">
        <f t="shared" si="8"/>
        <v>0</v>
      </c>
      <c r="BI52" s="2">
        <f t="shared" si="35"/>
        <v>0</v>
      </c>
      <c r="BJ52" s="2">
        <f t="shared" si="9"/>
        <v>0</v>
      </c>
      <c r="BK52" s="2">
        <f t="shared" si="10"/>
        <v>0</v>
      </c>
      <c r="BL52" s="2">
        <f t="shared" si="11"/>
        <v>0</v>
      </c>
      <c r="BM52" s="2">
        <f t="shared" si="12"/>
        <v>0</v>
      </c>
      <c r="BN52" s="2">
        <f t="shared" si="13"/>
        <v>0</v>
      </c>
      <c r="BO52" s="2">
        <f t="shared" si="36"/>
        <v>0</v>
      </c>
      <c r="BP52" s="2">
        <f t="shared" si="37"/>
        <v>0</v>
      </c>
      <c r="BQ52" s="2">
        <f t="shared" si="38"/>
        <v>0</v>
      </c>
      <c r="BR52" s="11">
        <f t="shared" si="39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2.6569441251386881</v>
      </c>
      <c r="BV52" s="12">
        <f>(BV$3*temperature!$I162+BV$4*temperature!$I162^2+BV$5*temperature!$I162^6)*(L52/L$56)^$BW$1</f>
        <v>1.5731897160750425</v>
      </c>
      <c r="BW52" s="12">
        <f>(BW$3*temperature!$I162+BW$4*temperature!$I162^2+BW$5*temperature!$I162^6)*(M52/M$56)^$BW$1</f>
        <v>0.74374676087399472</v>
      </c>
      <c r="BX52" s="12">
        <f>(BX$3*temperature!$M162+BX$4*temperature!$M162^2+BX$5*temperature!$M162^6)*(K52/K$56)^$BW$1</f>
        <v>2.6569441251386881</v>
      </c>
      <c r="BY52" s="12">
        <f>(BY$3*temperature!$M162+BY$4*temperature!$M162^2+BY$5*temperature!$M162^6)*(L52/L$56)^$BW$1</f>
        <v>1.5731897160750425</v>
      </c>
      <c r="BZ52" s="12">
        <f>(BZ$3*temperature!$M162+BZ$4*temperature!$M162^2+BZ$5*temperature!$M162^6)*(M52/M$56)^$BW$1</f>
        <v>0.74374676087399472</v>
      </c>
      <c r="CA52" s="19">
        <f t="shared" si="14"/>
        <v>0</v>
      </c>
      <c r="CB52" s="19">
        <f t="shared" si="15"/>
        <v>0</v>
      </c>
      <c r="CC52" s="19">
        <f t="shared" si="16"/>
        <v>0</v>
      </c>
      <c r="CD52" s="19">
        <f t="shared" si="17"/>
        <v>0</v>
      </c>
      <c r="CE52" s="19">
        <f t="shared" si="18"/>
        <v>0</v>
      </c>
      <c r="CF52" s="19"/>
      <c r="CG52" s="19"/>
      <c r="CH52" s="19"/>
    </row>
    <row r="53" spans="1:86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0"/>
        <v>5.9575399981963706E-3</v>
      </c>
      <c r="F53" s="11">
        <f t="shared" si="19"/>
        <v>8.1044756914163685E-3</v>
      </c>
      <c r="G53" s="11">
        <f t="shared" si="20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1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1"/>
        <v>2.0470395087995197E-2</v>
      </c>
      <c r="O53" s="11">
        <f t="shared" si="22"/>
        <v>7.8402451038241505E-2</v>
      </c>
      <c r="P53" s="11">
        <f t="shared" si="23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4"/>
        <v>145.11508502616257</v>
      </c>
      <c r="U53" s="1">
        <f t="shared" si="54"/>
        <v>604.17834263666111</v>
      </c>
      <c r="V53" s="1">
        <f t="shared" si="55"/>
        <v>672.98973661232958</v>
      </c>
      <c r="W53" s="11">
        <f t="shared" si="42"/>
        <v>-2.088827018530437E-2</v>
      </c>
      <c r="X53" s="11">
        <f t="shared" si="58"/>
        <v>-4.7484008841758074E-2</v>
      </c>
      <c r="Y53" s="11">
        <f t="shared" si="5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5"/>
        <v>2.3365257523444609</v>
      </c>
      <c r="AD53" s="12">
        <f t="shared" si="56"/>
        <v>2.9121314785809065</v>
      </c>
      <c r="AE53" s="12">
        <f t="shared" si="57"/>
        <v>2.2542764742919856</v>
      </c>
      <c r="AF53" s="11">
        <f t="shared" si="43"/>
        <v>-9.7047815569728524E-4</v>
      </c>
      <c r="AG53" s="11">
        <f t="shared" si="60"/>
        <v>7.7409238888228593E-3</v>
      </c>
      <c r="AH53" s="11">
        <f t="shared" si="61"/>
        <v>2.1800888124938966E-2</v>
      </c>
      <c r="AI53" s="1">
        <f t="shared" si="44"/>
        <v>50099.233958456076</v>
      </c>
      <c r="AJ53" s="1">
        <f t="shared" si="45"/>
        <v>9980.1090245674313</v>
      </c>
      <c r="AK53" s="1">
        <f t="shared" si="46"/>
        <v>3570.0771078109678</v>
      </c>
      <c r="AL53" s="14">
        <f t="shared" si="62"/>
        <v>14.351442685422908</v>
      </c>
      <c r="AM53" s="14">
        <f t="shared" si="63"/>
        <v>2.177614258651027</v>
      </c>
      <c r="AN53" s="14">
        <f t="shared" si="64"/>
        <v>0.845912351243161</v>
      </c>
      <c r="AO53" s="11">
        <f t="shared" si="47"/>
        <v>2.0621120954280148E-2</v>
      </c>
      <c r="AP53" s="11">
        <f t="shared" si="29"/>
        <v>2.5977173653231045E-2</v>
      </c>
      <c r="AQ53" s="11">
        <f t="shared" si="30"/>
        <v>2.3564574154817608E-2</v>
      </c>
      <c r="AR53" s="1">
        <f t="shared" si="48"/>
        <v>32944.447016896374</v>
      </c>
      <c r="AS53" s="1">
        <f t="shared" si="49"/>
        <v>7138.0783223378066</v>
      </c>
      <c r="AT53" s="1">
        <f t="shared" si="50"/>
        <v>2657.8534183072488</v>
      </c>
      <c r="AU53" s="1">
        <f t="shared" si="51"/>
        <v>6588.8894033792749</v>
      </c>
      <c r="AV53" s="1">
        <f t="shared" si="52"/>
        <v>1427.6156644675614</v>
      </c>
      <c r="AW53" s="1">
        <f t="shared" si="53"/>
        <v>531.57068366144983</v>
      </c>
      <c r="AX53" s="1">
        <f t="shared" si="31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2"/>
        <v>10747.256584802913</v>
      </c>
      <c r="BB53" s="1">
        <f t="shared" si="33"/>
        <v>19209.858574433252</v>
      </c>
      <c r="BC53" s="1">
        <f t="shared" si="34"/>
        <v>19930.868381151759</v>
      </c>
      <c r="BD53" s="1">
        <f t="shared" si="7"/>
        <v>0</v>
      </c>
      <c r="BE53" s="2">
        <v>0</v>
      </c>
      <c r="BF53" s="2">
        <v>0</v>
      </c>
      <c r="BG53" s="2">
        <v>0</v>
      </c>
      <c r="BH53" s="2">
        <f t="shared" si="8"/>
        <v>0</v>
      </c>
      <c r="BI53" s="2">
        <f t="shared" si="35"/>
        <v>0</v>
      </c>
      <c r="BJ53" s="2">
        <f t="shared" si="9"/>
        <v>0</v>
      </c>
      <c r="BK53" s="2">
        <f t="shared" si="10"/>
        <v>0</v>
      </c>
      <c r="BL53" s="2">
        <f t="shared" si="11"/>
        <v>0</v>
      </c>
      <c r="BM53" s="2">
        <f t="shared" si="12"/>
        <v>0</v>
      </c>
      <c r="BN53" s="2">
        <f t="shared" si="13"/>
        <v>0</v>
      </c>
      <c r="BO53" s="2">
        <f t="shared" si="36"/>
        <v>0</v>
      </c>
      <c r="BP53" s="2">
        <f t="shared" si="37"/>
        <v>0</v>
      </c>
      <c r="BQ53" s="2">
        <f t="shared" si="38"/>
        <v>0</v>
      </c>
      <c r="BR53" s="11">
        <f t="shared" si="39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2.687738741153439</v>
      </c>
      <c r="BV53" s="12">
        <f>(BV$3*temperature!$I163+BV$4*temperature!$I163^2+BV$5*temperature!$I163^6)*(L53/L$56)^$BW$1</f>
        <v>1.5661650611430635</v>
      </c>
      <c r="BW53" s="12">
        <f>(BW$3*temperature!$I163+BW$4*temperature!$I163^2+BW$5*temperature!$I163^6)*(M53/M$56)^$BW$1</f>
        <v>0.74040609508282629</v>
      </c>
      <c r="BX53" s="12">
        <f>(BX$3*temperature!$M163+BX$4*temperature!$M163^2+BX$5*temperature!$M163^6)*(K53/K$56)^$BW$1</f>
        <v>2.687738741153439</v>
      </c>
      <c r="BY53" s="12">
        <f>(BY$3*temperature!$M163+BY$4*temperature!$M163^2+BY$5*temperature!$M163^6)*(L53/L$56)^$BW$1</f>
        <v>1.5661650611430635</v>
      </c>
      <c r="BZ53" s="12">
        <f>(BZ$3*temperature!$M163+BZ$4*temperature!$M163^2+BZ$5*temperature!$M163^6)*(M53/M$56)^$BW$1</f>
        <v>0.74040609508282629</v>
      </c>
      <c r="CA53" s="19">
        <f t="shared" si="14"/>
        <v>0</v>
      </c>
      <c r="CB53" s="19">
        <f t="shared" si="15"/>
        <v>0</v>
      </c>
      <c r="CC53" s="19">
        <f t="shared" si="16"/>
        <v>0</v>
      </c>
      <c r="CD53" s="19">
        <f t="shared" si="17"/>
        <v>0</v>
      </c>
      <c r="CE53" s="19">
        <f t="shared" si="18"/>
        <v>0</v>
      </c>
      <c r="CF53" s="19"/>
      <c r="CG53" s="19"/>
      <c r="CH53" s="19"/>
    </row>
    <row r="54" spans="1:86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0"/>
        <v>5.7120049793621952E-3</v>
      </c>
      <c r="F54" s="11">
        <f t="shared" si="19"/>
        <v>8.1531947903412672E-3</v>
      </c>
      <c r="G54" s="11">
        <f t="shared" si="20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1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1"/>
        <v>-4.648633033494165E-3</v>
      </c>
      <c r="O54" s="11">
        <f t="shared" si="22"/>
        <v>4.2789525278652762E-2</v>
      </c>
      <c r="P54" s="11">
        <f t="shared" si="23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4"/>
        <v>142.84695667407644</v>
      </c>
      <c r="U54" s="1">
        <f t="shared" si="54"/>
        <v>604.67001308648867</v>
      </c>
      <c r="V54" s="1">
        <f t="shared" si="55"/>
        <v>665.92165165765812</v>
      </c>
      <c r="W54" s="11">
        <f t="shared" si="42"/>
        <v>-1.5629859236737653E-2</v>
      </c>
      <c r="X54" s="11">
        <f t="shared" si="58"/>
        <v>8.1378363825801436E-4</v>
      </c>
      <c r="Y54" s="11">
        <f t="shared" si="59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5"/>
        <v>2.3337186594678334</v>
      </c>
      <c r="AD54" s="12">
        <f t="shared" si="56"/>
        <v>2.8737358406172713</v>
      </c>
      <c r="AE54" s="12">
        <f t="shared" si="57"/>
        <v>2.3022859575808767</v>
      </c>
      <c r="AF54" s="11">
        <f t="shared" si="43"/>
        <v>-1.2013960786911859E-3</v>
      </c>
      <c r="AG54" s="11">
        <f t="shared" si="60"/>
        <v>-1.3184719936596201E-2</v>
      </c>
      <c r="AH54" s="11">
        <f t="shared" si="61"/>
        <v>2.1297069741176955E-2</v>
      </c>
      <c r="AI54" s="1">
        <f t="shared" si="44"/>
        <v>51678.199965989741</v>
      </c>
      <c r="AJ54" s="1">
        <f t="shared" si="45"/>
        <v>10409.71378657825</v>
      </c>
      <c r="AK54" s="1">
        <f t="shared" si="46"/>
        <v>3744.6400806913211</v>
      </c>
      <c r="AL54" s="14">
        <f t="shared" si="62"/>
        <v>14.647385520907433</v>
      </c>
      <c r="AM54" s="14">
        <f t="shared" si="63"/>
        <v>2.2341825223977567</v>
      </c>
      <c r="AN54" s="14">
        <f t="shared" si="64"/>
        <v>0.86584591557250656</v>
      </c>
      <c r="AO54" s="11">
        <f t="shared" si="47"/>
        <v>2.0621120954280148E-2</v>
      </c>
      <c r="AP54" s="11">
        <f t="shared" si="29"/>
        <v>2.5977173653231045E-2</v>
      </c>
      <c r="AQ54" s="11">
        <f t="shared" si="30"/>
        <v>2.3564574154817608E-2</v>
      </c>
      <c r="AR54" s="1">
        <f t="shared" si="48"/>
        <v>33987.634527119866</v>
      </c>
      <c r="AS54" s="1">
        <f t="shared" si="49"/>
        <v>7433.6298606039227</v>
      </c>
      <c r="AT54" s="1">
        <f t="shared" si="50"/>
        <v>2782.8872036418302</v>
      </c>
      <c r="AU54" s="1">
        <f t="shared" si="51"/>
        <v>6797.5269054239734</v>
      </c>
      <c r="AV54" s="1">
        <f t="shared" si="52"/>
        <v>1486.7259721207847</v>
      </c>
      <c r="AW54" s="1">
        <f t="shared" si="53"/>
        <v>556.57744072836601</v>
      </c>
      <c r="AX54" s="1">
        <f t="shared" si="31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2"/>
        <v>10835.859104560468</v>
      </c>
      <c r="BB54" s="1">
        <f t="shared" si="33"/>
        <v>19447.663305855185</v>
      </c>
      <c r="BC54" s="1">
        <f t="shared" si="34"/>
        <v>20352.1499229398</v>
      </c>
      <c r="BD54" s="1">
        <f t="shared" si="7"/>
        <v>0</v>
      </c>
      <c r="BE54" s="2">
        <v>0</v>
      </c>
      <c r="BF54" s="2">
        <v>0</v>
      </c>
      <c r="BG54" s="2">
        <v>0</v>
      </c>
      <c r="BH54" s="2">
        <f t="shared" si="8"/>
        <v>0</v>
      </c>
      <c r="BI54" s="2">
        <f t="shared" si="35"/>
        <v>0</v>
      </c>
      <c r="BJ54" s="2">
        <f t="shared" si="9"/>
        <v>0</v>
      </c>
      <c r="BK54" s="2">
        <f t="shared" si="10"/>
        <v>0</v>
      </c>
      <c r="BL54" s="2">
        <f t="shared" si="11"/>
        <v>0</v>
      </c>
      <c r="BM54" s="2">
        <f t="shared" si="12"/>
        <v>0</v>
      </c>
      <c r="BN54" s="2">
        <f t="shared" si="13"/>
        <v>0</v>
      </c>
      <c r="BO54" s="2">
        <f t="shared" si="36"/>
        <v>0</v>
      </c>
      <c r="BP54" s="2">
        <f t="shared" si="37"/>
        <v>0</v>
      </c>
      <c r="BQ54" s="2">
        <f t="shared" si="38"/>
        <v>0</v>
      </c>
      <c r="BR54" s="11">
        <f t="shared" si="39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2.7350116692978426</v>
      </c>
      <c r="BV54" s="12">
        <f>(BV$3*temperature!$I164+BV$4*temperature!$I164^2+BV$5*temperature!$I164^6)*(L54/L$56)^$BW$1</f>
        <v>1.5716904552393594</v>
      </c>
      <c r="BW54" s="12">
        <f>(BW$3*temperature!$I164+BW$4*temperature!$I164^2+BW$5*temperature!$I164^6)*(M54/M$56)^$BW$1</f>
        <v>0.74127923666843276</v>
      </c>
      <c r="BX54" s="12">
        <f>(BX$3*temperature!$M164+BX$4*temperature!$M164^2+BX$5*temperature!$M164^6)*(K54/K$56)^$BW$1</f>
        <v>2.7350116692978426</v>
      </c>
      <c r="BY54" s="12">
        <f>(BY$3*temperature!$M164+BY$4*temperature!$M164^2+BY$5*temperature!$M164^6)*(L54/L$56)^$BW$1</f>
        <v>1.5716904552393594</v>
      </c>
      <c r="BZ54" s="12">
        <f>(BZ$3*temperature!$M164+BZ$4*temperature!$M164^2+BZ$5*temperature!$M164^6)*(M54/M$56)^$BW$1</f>
        <v>0.74127923666843276</v>
      </c>
      <c r="CA54" s="19">
        <f t="shared" si="14"/>
        <v>0</v>
      </c>
      <c r="CB54" s="19">
        <f t="shared" si="15"/>
        <v>0</v>
      </c>
      <c r="CC54" s="19">
        <f t="shared" si="16"/>
        <v>0</v>
      </c>
      <c r="CD54" s="19">
        <f t="shared" si="17"/>
        <v>0</v>
      </c>
      <c r="CE54" s="19">
        <f t="shared" si="18"/>
        <v>0</v>
      </c>
      <c r="CF54" s="19"/>
      <c r="CG54" s="19"/>
      <c r="CH54" s="19"/>
    </row>
    <row r="55" spans="1:86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0"/>
        <v>5.0995244411160545E-3</v>
      </c>
      <c r="F55" s="11">
        <f t="shared" si="19"/>
        <v>8.1161002345619959E-3</v>
      </c>
      <c r="G55" s="11">
        <f t="shared" si="20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1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1"/>
        <v>-4.541462181660294E-2</v>
      </c>
      <c r="O55" s="11">
        <f t="shared" si="22"/>
        <v>2.1828133538632777E-3</v>
      </c>
      <c r="P55" s="11">
        <f t="shared" si="23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4"/>
        <v>141.93819766837814</v>
      </c>
      <c r="U55" s="1">
        <f t="shared" si="54"/>
        <v>606.72180992229414</v>
      </c>
      <c r="V55" s="1">
        <f t="shared" si="55"/>
        <v>663.64450671499844</v>
      </c>
      <c r="W55" s="11">
        <f t="shared" si="42"/>
        <v>-6.3617666547265417E-3</v>
      </c>
      <c r="X55" s="11">
        <f t="shared" si="58"/>
        <v>3.3932505191256457E-3</v>
      </c>
      <c r="Y55" s="11">
        <f t="shared" si="59"/>
        <v>-3.4195388256129666E-3</v>
      </c>
      <c r="Z55" s="5">
        <f t="shared" ref="Z55:AB57" si="65">Q54*AC55</f>
        <v>12188.303444360248</v>
      </c>
      <c r="AA55" s="5">
        <f t="shared" si="65"/>
        <v>13336.262456993791</v>
      </c>
      <c r="AB55" s="5">
        <f t="shared" si="65"/>
        <v>4319.0487389807877</v>
      </c>
      <c r="AC55" s="16">
        <f t="shared" ref="AC55:AC57" si="66">AC54*(1+AF55)</f>
        <v>2.324266156668239</v>
      </c>
      <c r="AD55" s="16">
        <f t="shared" ref="AD55:AD57" si="67">AD54*(1+AG55)</f>
        <v>2.8745885881272062</v>
      </c>
      <c r="AE55" s="16">
        <f t="shared" ref="AE55:AE57" si="68">AE54*(1+AH55)</f>
        <v>2.324833886965608</v>
      </c>
      <c r="AF55" s="15">
        <f t="shared" ref="AF55:AH57" si="69">AC$5-1</f>
        <v>-4.0504037456468023E-3</v>
      </c>
      <c r="AG55" s="15">
        <f t="shared" si="69"/>
        <v>2.9673830763510267E-4</v>
      </c>
      <c r="AH55" s="15">
        <f t="shared" si="69"/>
        <v>9.7937136394747881E-3</v>
      </c>
      <c r="AI55" s="1">
        <f t="shared" si="44"/>
        <v>53307.906874814747</v>
      </c>
      <c r="AJ55" s="1">
        <f t="shared" si="45"/>
        <v>10855.468380041209</v>
      </c>
      <c r="AK55" s="1">
        <f t="shared" si="46"/>
        <v>3926.7535133505553</v>
      </c>
      <c r="AL55" s="14">
        <f t="shared" si="62"/>
        <v>14.949431029398037</v>
      </c>
      <c r="AM55" s="14">
        <f t="shared" si="63"/>
        <v>2.2922202697550969</v>
      </c>
      <c r="AN55" s="14">
        <f t="shared" si="64"/>
        <v>0.88624920585666089</v>
      </c>
      <c r="AO55" s="11">
        <f t="shared" si="47"/>
        <v>2.0621120954280148E-2</v>
      </c>
      <c r="AP55" s="11">
        <f t="shared" si="29"/>
        <v>2.5977173653231045E-2</v>
      </c>
      <c r="AQ55" s="11">
        <f t="shared" si="30"/>
        <v>2.3564574154817608E-2</v>
      </c>
      <c r="AR55" s="1">
        <f t="shared" si="48"/>
        <v>35046.898880452107</v>
      </c>
      <c r="AS55" s="1">
        <f t="shared" si="49"/>
        <v>7740.8566921998518</v>
      </c>
      <c r="AT55" s="1">
        <f t="shared" si="50"/>
        <v>2913.5578118777248</v>
      </c>
      <c r="AU55" s="1">
        <f t="shared" si="51"/>
        <v>7009.3797760904217</v>
      </c>
      <c r="AV55" s="1">
        <f t="shared" si="52"/>
        <v>1548.1713384399704</v>
      </c>
      <c r="AW55" s="1">
        <f t="shared" si="53"/>
        <v>582.71156237554499</v>
      </c>
      <c r="AX55" s="1">
        <f t="shared" si="31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2"/>
        <v>10918.604485835911</v>
      </c>
      <c r="BB55" s="1">
        <f t="shared" si="33"/>
        <v>19687.254095481232</v>
      </c>
      <c r="BC55" s="1">
        <f t="shared" si="34"/>
        <v>20780.902990932656</v>
      </c>
      <c r="BD55" s="1">
        <f t="shared" si="7"/>
        <v>0</v>
      </c>
      <c r="BE55" s="2">
        <v>0</v>
      </c>
      <c r="BF55" s="2">
        <v>0</v>
      </c>
      <c r="BG55" s="2">
        <v>0</v>
      </c>
      <c r="BH55" s="2">
        <f t="shared" si="8"/>
        <v>0</v>
      </c>
      <c r="BI55" s="2">
        <f t="shared" si="35"/>
        <v>0</v>
      </c>
      <c r="BJ55" s="2">
        <f t="shared" si="9"/>
        <v>0</v>
      </c>
      <c r="BK55" s="2">
        <f t="shared" si="10"/>
        <v>0</v>
      </c>
      <c r="BL55" s="2">
        <f t="shared" si="11"/>
        <v>0</v>
      </c>
      <c r="BM55" s="2">
        <f t="shared" si="12"/>
        <v>0</v>
      </c>
      <c r="BN55" s="2">
        <f t="shared" si="13"/>
        <v>0</v>
      </c>
      <c r="BO55" s="2">
        <f t="shared" si="36"/>
        <v>0</v>
      </c>
      <c r="BP55" s="2">
        <f t="shared" si="37"/>
        <v>0</v>
      </c>
      <c r="BQ55" s="2">
        <f t="shared" si="38"/>
        <v>0</v>
      </c>
      <c r="BR55" s="11">
        <f t="shared" si="39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2.8114555608327629</v>
      </c>
      <c r="BV55" s="12">
        <f>(BV$3*temperature!$I165+BV$4*temperature!$I165^2+BV$5*temperature!$I165^6)*(L55/L$56)^$BW$1</f>
        <v>1.5923271554616771</v>
      </c>
      <c r="BW55" s="12">
        <f>(BW$3*temperature!$I165+BW$4*temperature!$I165^2+BW$5*temperature!$I165^6)*(M55/M$56)^$BW$1</f>
        <v>0.74255097617062382</v>
      </c>
      <c r="BX55" s="12">
        <f>(BX$3*temperature!$M165+BX$4*temperature!$M165^2+BX$5*temperature!$M165^6)*(K55/K$56)^$BW$1</f>
        <v>2.8114555608327629</v>
      </c>
      <c r="BY55" s="12">
        <f>(BY$3*temperature!$M165+BY$4*temperature!$M165^2+BY$5*temperature!$M165^6)*(L55/L$56)^$BW$1</f>
        <v>1.5923271554616771</v>
      </c>
      <c r="BZ55" s="12">
        <f>(BZ$3*temperature!$M165+BZ$4*temperature!$M165^2+BZ$5*temperature!$M165^6)*(M55/M$56)^$BW$1</f>
        <v>0.74255097617062382</v>
      </c>
      <c r="CA55" s="19">
        <f t="shared" si="14"/>
        <v>0</v>
      </c>
      <c r="CB55" s="19">
        <f t="shared" si="15"/>
        <v>0</v>
      </c>
      <c r="CC55" s="19">
        <f t="shared" si="16"/>
        <v>0</v>
      </c>
      <c r="CD55" s="19">
        <f t="shared" si="17"/>
        <v>0</v>
      </c>
      <c r="CE55" s="19">
        <f t="shared" si="18"/>
        <v>0</v>
      </c>
      <c r="CF55" s="19"/>
      <c r="CG55" s="19"/>
      <c r="CH55" s="19"/>
    </row>
    <row r="56" spans="1:86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0"/>
        <v>4.1079767039275961E-3</v>
      </c>
      <c r="F56" s="11">
        <f t="shared" si="19"/>
        <v>8.0929895690897702E-3</v>
      </c>
      <c r="G56" s="11">
        <f t="shared" si="20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1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1"/>
        <v>2.1035151553658649E-2</v>
      </c>
      <c r="O56" s="11">
        <f t="shared" si="22"/>
        <v>3.1463911881298268E-2</v>
      </c>
      <c r="P56" s="11">
        <f t="shared" si="23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4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2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5"/>
        <v>11572.648363264367</v>
      </c>
      <c r="AA56" s="5">
        <f t="shared" si="65"/>
        <v>13523.579650465739</v>
      </c>
      <c r="AB56" s="5">
        <f t="shared" si="65"/>
        <v>4525.7999835111077</v>
      </c>
      <c r="AC56" s="16">
        <f t="shared" si="66"/>
        <v>2.3148519403213901</v>
      </c>
      <c r="AD56" s="16">
        <f t="shared" si="67"/>
        <v>2.8754415886799944</v>
      </c>
      <c r="AE56" s="16">
        <f t="shared" si="68"/>
        <v>2.3476026443138962</v>
      </c>
      <c r="AF56" s="15">
        <f t="shared" si="69"/>
        <v>-4.0504037456468023E-3</v>
      </c>
      <c r="AG56" s="15">
        <f t="shared" si="69"/>
        <v>2.9673830763510267E-4</v>
      </c>
      <c r="AH56" s="15">
        <f t="shared" si="69"/>
        <v>9.7937136394747881E-3</v>
      </c>
      <c r="AI56" s="1">
        <f t="shared" si="44"/>
        <v>54986.495963423695</v>
      </c>
      <c r="AJ56" s="1">
        <f t="shared" si="45"/>
        <v>11318.092880477059</v>
      </c>
      <c r="AK56" s="1">
        <f t="shared" si="46"/>
        <v>4116.7897243910447</v>
      </c>
      <c r="AL56" s="14">
        <f t="shared" si="62"/>
        <v>15.257705054852922</v>
      </c>
      <c r="AM56" s="14">
        <f t="shared" si="63"/>
        <v>2.3517656737539809</v>
      </c>
      <c r="AN56" s="14">
        <f t="shared" si="64"/>
        <v>0.90713329098771844</v>
      </c>
      <c r="AO56" s="11">
        <f t="shared" si="47"/>
        <v>2.0621120954280148E-2</v>
      </c>
      <c r="AP56" s="11">
        <f t="shared" si="29"/>
        <v>2.5977173653231045E-2</v>
      </c>
      <c r="AQ56" s="11">
        <f t="shared" si="30"/>
        <v>2.3564574154817608E-2</v>
      </c>
      <c r="AR56" s="1">
        <f t="shared" si="48"/>
        <v>36110.322211354614</v>
      </c>
      <c r="AS56" s="1">
        <f t="shared" si="49"/>
        <v>8060.3173095367674</v>
      </c>
      <c r="AT56" s="1">
        <f t="shared" si="50"/>
        <v>3050.2621608647241</v>
      </c>
      <c r="AU56" s="1">
        <f t="shared" si="51"/>
        <v>7222.0644422709229</v>
      </c>
      <c r="AV56" s="1">
        <f t="shared" si="52"/>
        <v>1612.0634619073535</v>
      </c>
      <c r="AW56" s="1">
        <f t="shared" si="53"/>
        <v>610.0524321729448</v>
      </c>
      <c r="AX56" s="1">
        <f t="shared" si="31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2"/>
        <v>10991.261377771345</v>
      </c>
      <c r="BB56" s="1">
        <f t="shared" si="33"/>
        <v>19928.908086024163</v>
      </c>
      <c r="BC56" s="1">
        <f t="shared" si="34"/>
        <v>21218.427858576128</v>
      </c>
      <c r="BD56" s="1">
        <f t="shared" si="7"/>
        <v>0</v>
      </c>
      <c r="BE56" s="2">
        <v>0</v>
      </c>
      <c r="BF56" s="2">
        <v>0</v>
      </c>
      <c r="BG56" s="2">
        <v>0</v>
      </c>
      <c r="BH56" s="2">
        <f t="shared" si="8"/>
        <v>0</v>
      </c>
      <c r="BI56" s="2">
        <f t="shared" si="35"/>
        <v>0</v>
      </c>
      <c r="BJ56" s="2">
        <f t="shared" si="9"/>
        <v>0</v>
      </c>
      <c r="BK56" s="2">
        <f t="shared" si="10"/>
        <v>0</v>
      </c>
      <c r="BL56" s="2">
        <f t="shared" si="11"/>
        <v>0</v>
      </c>
      <c r="BM56" s="2">
        <f t="shared" si="12"/>
        <v>0</v>
      </c>
      <c r="BN56" s="2">
        <f t="shared" si="13"/>
        <v>0</v>
      </c>
      <c r="BO56" s="2">
        <f t="shared" si="36"/>
        <v>0</v>
      </c>
      <c r="BP56" s="2">
        <f t="shared" si="37"/>
        <v>0</v>
      </c>
      <c r="BQ56" s="2">
        <f t="shared" si="38"/>
        <v>0</v>
      </c>
      <c r="BR56" s="11">
        <f t="shared" si="39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2.8408049492831791</v>
      </c>
      <c r="BV56" s="12">
        <f>(BV$3*temperature!$I166+BV$4*temperature!$I166^2+BV$5*temperature!$I166^6)*(L56/L$56)^$BW$1</f>
        <v>1.6009569557331411</v>
      </c>
      <c r="BW56" s="12">
        <f>(BW$3*temperature!$I166+BW$4*temperature!$I166^2+BW$5*temperature!$I166^6)*(M56/M$56)^$BW$1</f>
        <v>0.74175436540846562</v>
      </c>
      <c r="BX56" s="12">
        <f>(BX$3*temperature!$M166+BX$4*temperature!$M166^2+BX$5*temperature!$M166^6)*(K56/K$56)^$BW$1</f>
        <v>2.8408049492831791</v>
      </c>
      <c r="BY56" s="12">
        <f>(BY$3*temperature!$M166+BY$4*temperature!$M166^2+BY$5*temperature!$M166^6)*(L56/L$56)^$BW$1</f>
        <v>1.6009569557331411</v>
      </c>
      <c r="BZ56" s="12">
        <f>(BZ$3*temperature!$M166+BZ$4*temperature!$M166^2+BZ$5*temperature!$M166^6)*(M56/M$56)^$BW$1</f>
        <v>0.74175436540846562</v>
      </c>
      <c r="CA56" s="19">
        <f t="shared" si="14"/>
        <v>0</v>
      </c>
      <c r="CB56" s="19">
        <f t="shared" si="15"/>
        <v>0</v>
      </c>
      <c r="CC56" s="19">
        <f t="shared" si="16"/>
        <v>0</v>
      </c>
      <c r="CD56" s="19">
        <f t="shared" si="17"/>
        <v>0</v>
      </c>
      <c r="CE56" s="19">
        <f t="shared" si="18"/>
        <v>0</v>
      </c>
      <c r="CF56" s="19"/>
      <c r="CG56" s="19"/>
      <c r="CH56" s="19"/>
    </row>
    <row r="57" spans="1:86" x14ac:dyDescent="0.3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0">H57/B57*1000</f>
        <v>34366.614800887306</v>
      </c>
      <c r="L57" s="5">
        <f t="shared" ref="L57" si="71">I57/C57*1000</f>
        <v>3273.9338274738834</v>
      </c>
      <c r="M57" s="5">
        <f t="shared" ref="M57" si="72">J57/D57*1000</f>
        <v>982.64017688906665</v>
      </c>
      <c r="N57" s="15">
        <f t="shared" ref="N57" si="73">K57/K56-1</f>
        <v>2.5933156236528365E-2</v>
      </c>
      <c r="O57" s="15">
        <f t="shared" ref="O57" si="74">L57/L56-1</f>
        <v>3.2694965195487979E-2</v>
      </c>
      <c r="P57" s="15">
        <f t="shared" ref="P57" si="75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5"/>
        <v>11710.753949059279</v>
      </c>
      <c r="AA57" s="5">
        <f t="shared" si="65"/>
        <v>13894.821479715458</v>
      </c>
      <c r="AB57" s="5">
        <f t="shared" si="65"/>
        <v>4752.017687831225</v>
      </c>
      <c r="AC57" s="16">
        <f t="shared" si="66"/>
        <v>2.3054758553516947</v>
      </c>
      <c r="AD57" s="16">
        <f t="shared" si="67"/>
        <v>2.8762948423507231</v>
      </c>
      <c r="AE57" s="16">
        <f t="shared" si="68"/>
        <v>2.3705943923515802</v>
      </c>
      <c r="AF57" s="15">
        <f t="shared" si="69"/>
        <v>-4.0504037456468023E-3</v>
      </c>
      <c r="AG57" s="15">
        <f t="shared" si="69"/>
        <v>2.9673830763510267E-4</v>
      </c>
      <c r="AH57" s="15">
        <f t="shared" si="69"/>
        <v>9.7937136394747881E-3</v>
      </c>
      <c r="AI57" s="1">
        <f t="shared" ref="AI57:AI120" si="76">(1-$AI$5)*AI56+AU56</f>
        <v>56709.910809352252</v>
      </c>
      <c r="AJ57" s="1">
        <f t="shared" ref="AJ57:AJ120" si="77">(1-$AI$5)*AJ56+AV56</f>
        <v>11798.347054336708</v>
      </c>
      <c r="AK57" s="1">
        <f t="shared" ref="AK57:AK120" si="78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9">AL57*AI57^$AR$5*B57^(1-$AR$5)</f>
        <v>37191.354770352256</v>
      </c>
      <c r="AS57" s="1">
        <f t="shared" ref="AS57:AS60" si="80">AM57*AJ57^$AR$5*C57^(1-$AR$5)</f>
        <v>8387.8456859616163</v>
      </c>
      <c r="AT57" s="1">
        <f t="shared" ref="AT57:AT60" si="81">AN57*AK57^$AR$5*D57^(1-$AR$5)</f>
        <v>3190.4426309979572</v>
      </c>
      <c r="AU57" s="1">
        <f t="shared" ref="AU57:AU120" si="82">$AU$5*AR57</f>
        <v>7438.2709540704518</v>
      </c>
      <c r="AV57" s="1">
        <f t="shared" ref="AV57:AV120" si="83">$AU$5*AS57</f>
        <v>1677.5691371923233</v>
      </c>
      <c r="AW57" s="1">
        <f t="shared" ref="AW57:AW120" si="84">$AU$5*AT57</f>
        <v>638.08852619959146</v>
      </c>
      <c r="AX57" s="1">
        <f t="shared" si="31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2"/>
        <v>11061.862613376927</v>
      </c>
      <c r="BB57" s="1">
        <f t="shared" si="33"/>
        <v>20164.552872281358</v>
      </c>
      <c r="BC57" s="1">
        <f t="shared" si="34"/>
        <v>21646.782646977012</v>
      </c>
      <c r="BD57" s="1">
        <f t="shared" si="7"/>
        <v>0</v>
      </c>
      <c r="BE57" s="2">
        <v>0</v>
      </c>
      <c r="BF57" s="2">
        <v>0</v>
      </c>
      <c r="BG57" s="2">
        <v>0</v>
      </c>
      <c r="BH57" s="2">
        <f t="shared" si="8"/>
        <v>0</v>
      </c>
      <c r="BI57" s="2">
        <f t="shared" si="35"/>
        <v>0</v>
      </c>
      <c r="BJ57" s="2">
        <f t="shared" si="9"/>
        <v>0</v>
      </c>
      <c r="BK57" s="2">
        <f t="shared" si="10"/>
        <v>0</v>
      </c>
      <c r="BL57" s="2">
        <f t="shared" si="11"/>
        <v>0</v>
      </c>
      <c r="BM57" s="2">
        <f t="shared" si="12"/>
        <v>0</v>
      </c>
      <c r="BN57" s="2">
        <f t="shared" si="13"/>
        <v>0</v>
      </c>
      <c r="BO57" s="2">
        <f t="shared" si="36"/>
        <v>0</v>
      </c>
      <c r="BP57" s="2">
        <f t="shared" si="37"/>
        <v>0</v>
      </c>
      <c r="BQ57" s="2">
        <f t="shared" si="38"/>
        <v>0</v>
      </c>
      <c r="BR57" s="11">
        <f t="shared" si="39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2.8659005299940437</v>
      </c>
      <c r="BV57" s="12">
        <f>(BV$3*temperature!$I167+BV$4*temperature!$I167^2+BV$5*temperature!$I167^6)*(L57/L$56)^$BW$1</f>
        <v>1.6083909435518027</v>
      </c>
      <c r="BW57" s="12">
        <f>(BW$3*temperature!$I167+BW$4*temperature!$I167^2+BW$5*temperature!$I167^6)*(M57/M$56)^$BW$1</f>
        <v>0.7409861813173132</v>
      </c>
      <c r="BX57" s="12">
        <f>(BX$3*temperature!$M167+BX$4*temperature!$M167^2+BX$5*temperature!$M167^6)*(K57/K$56)^$BW$1</f>
        <v>2.8659005299940437</v>
      </c>
      <c r="BY57" s="12">
        <f>(BY$3*temperature!$M167+BY$4*temperature!$M167^2+BY$5*temperature!$M167^6)*(L57/L$56)^$BW$1</f>
        <v>1.6083909435518027</v>
      </c>
      <c r="BZ57" s="12">
        <f>(BZ$3*temperature!$M167+BZ$4*temperature!$M167^2+BZ$5*temperature!$M167^6)*(M57/M$56)^$BW$1</f>
        <v>0.7409861813173132</v>
      </c>
      <c r="CA57" s="19">
        <f t="shared" si="14"/>
        <v>0</v>
      </c>
      <c r="CB57" s="19">
        <f t="shared" si="15"/>
        <v>0</v>
      </c>
      <c r="CC57" s="19">
        <f t="shared" si="16"/>
        <v>0</v>
      </c>
      <c r="CD57" s="19">
        <f t="shared" si="17"/>
        <v>0</v>
      </c>
      <c r="CE57" s="19">
        <f t="shared" si="18"/>
        <v>0</v>
      </c>
      <c r="CF57" s="19"/>
      <c r="CG57" s="19"/>
      <c r="CH57" s="19"/>
    </row>
    <row r="58" spans="1:86" x14ac:dyDescent="0.3">
      <c r="A58" s="2">
        <f t="shared" ref="A58:A121" si="85">1+A57</f>
        <v>2012</v>
      </c>
      <c r="B58" s="5">
        <f t="shared" ref="B58:B121" si="86">B57*(1+E58)</f>
        <v>1086.2064837273883</v>
      </c>
      <c r="C58" s="5">
        <f t="shared" ref="C58:C121" si="87">C57*(1+F58)</f>
        <v>2580.7210258214618</v>
      </c>
      <c r="D58" s="5">
        <f t="shared" ref="D58:D121" si="88">D57*(1+G58)</f>
        <v>3295.2187763382026</v>
      </c>
      <c r="E58" s="15">
        <f t="shared" ref="E58:E121" si="89">E57*$E$5</f>
        <v>3.7074489752946553E-3</v>
      </c>
      <c r="F58" s="15">
        <f t="shared" ref="F58:F121" si="90">F57*$E$5</f>
        <v>7.303923086103517E-3</v>
      </c>
      <c r="G58" s="15">
        <f t="shared" ref="G58:G121" si="91">G57*$E$5</f>
        <v>1.4910699164118045E-2</v>
      </c>
      <c r="H58" s="5">
        <f t="shared" ref="H58:H121" si="92">AR58</f>
        <v>38289.802272710556</v>
      </c>
      <c r="I58" s="5">
        <f t="shared" ref="I58:I121" si="93">AS58</f>
        <v>8723.4200775481604</v>
      </c>
      <c r="J58" s="5">
        <f t="shared" ref="J58:J121" si="94">AT58</f>
        <v>3334.0416588395269</v>
      </c>
      <c r="K58" s="5">
        <f t="shared" ref="K58:K121" si="95">H58/B58*1000</f>
        <v>35250.942473954492</v>
      </c>
      <c r="L58" s="5">
        <f t="shared" ref="L58:L121" si="96">I58/C58*1000</f>
        <v>3380.2259098390664</v>
      </c>
      <c r="M58" s="5">
        <f t="shared" ref="M58:M121" si="97">J58/D58*1000</f>
        <v>1011.7815796571983</v>
      </c>
      <c r="N58" s="15">
        <f t="shared" ref="N58:N121" si="98">K58/K57-1</f>
        <v>2.5732172871572923E-2</v>
      </c>
      <c r="O58" s="15">
        <f t="shared" ref="O58:O121" si="99">L58/L57-1</f>
        <v>3.2466166992506373E-2</v>
      </c>
      <c r="P58" s="15">
        <f t="shared" ref="P58:P121" si="100">M58/M57-1</f>
        <v>2.9656229669328349E-2</v>
      </c>
      <c r="Q58" s="5">
        <f t="shared" ref="Q58:Q121" si="101">T58*H58/1000</f>
        <v>5271.10497633862</v>
      </c>
      <c r="R58" s="5">
        <f t="shared" ref="R58:R121" si="102">U58*I58/1000</f>
        <v>5101.6406255620414</v>
      </c>
      <c r="S58" s="5">
        <f t="shared" ref="S58:S121" si="103">V58*J58/1000</f>
        <v>2148.5768888938487</v>
      </c>
      <c r="T58" s="5">
        <f t="shared" ref="T58:T121" si="104">T57*(1+W58)</f>
        <v>137.66341593504072</v>
      </c>
      <c r="U58" s="5">
        <f t="shared" ref="U58:U121" si="105">U57*(1+X58)</f>
        <v>584.82115732249918</v>
      </c>
      <c r="V58" s="5">
        <f t="shared" ref="V58:V121" si="106">V57*(1+Y58)</f>
        <v>644.43612550471232</v>
      </c>
      <c r="W58" s="15">
        <f t="shared" ref="W58:W121" si="107">T$5-1</f>
        <v>-1.0734613539272964E-2</v>
      </c>
      <c r="X58" s="15">
        <f t="shared" ref="X58:X121" si="108">U$5-1</f>
        <v>-1.217998157191269E-2</v>
      </c>
      <c r="Y58" s="15">
        <f t="shared" ref="Y58:Y121" si="109">V$5-1</f>
        <v>-9.7425357312937999E-3</v>
      </c>
      <c r="Z58" s="5">
        <f t="shared" ref="Z58:Z60" si="110">Q57*AC58</f>
        <v>11883.535419541931</v>
      </c>
      <c r="AA58" s="5">
        <f t="shared" ref="AA58:AA60" si="111">R57*AD58</f>
        <v>14287.555818346813</v>
      </c>
      <c r="AB58" s="5">
        <f t="shared" ref="AB58:AB60" si="112">S57*AE58</f>
        <v>4970.1856194244674</v>
      </c>
      <c r="AC58" s="16">
        <f t="shared" ref="AC58:AC121" si="113">AC57*(1+AF58)</f>
        <v>2.29613774731168</v>
      </c>
      <c r="AD58" s="16">
        <f t="shared" ref="AD58:AD121" si="114">AD57*(1+AG58)</f>
        <v>2.8771483492145018</v>
      </c>
      <c r="AE58" s="16">
        <f t="shared" ref="AE58:AE121" si="115">AE57*(1+AH58)</f>
        <v>2.3938113149856162</v>
      </c>
      <c r="AF58" s="15">
        <f t="shared" ref="AF58:AF121" si="116">AC$5-1</f>
        <v>-4.0504037456468023E-3</v>
      </c>
      <c r="AG58" s="15">
        <f t="shared" ref="AG58:AG121" si="117">AD$5-1</f>
        <v>2.9673830763510267E-4</v>
      </c>
      <c r="AH58" s="15">
        <f t="shared" ref="AH58:AH121" si="118">AE$5-1</f>
        <v>9.7937136394747881E-3</v>
      </c>
      <c r="AI58" s="1">
        <f t="shared" si="76"/>
        <v>58477.190682487482</v>
      </c>
      <c r="AJ58" s="1">
        <f t="shared" si="77"/>
        <v>12296.081486095361</v>
      </c>
      <c r="AK58" s="1">
        <f t="shared" si="78"/>
        <v>4521.7353919119887</v>
      </c>
      <c r="AL58" s="14">
        <f t="shared" ref="AL58:AL121" si="119">AL57*(1+AO58)</f>
        <v>15.883854893493284</v>
      </c>
      <c r="AM58" s="14">
        <f t="shared" ref="AM58:AM121" si="120">AM57*(1+AP58)</f>
        <v>2.4736633345742631</v>
      </c>
      <c r="AN58" s="14">
        <f t="shared" ref="AN58:AN121" si="121">AN57*(1+AQ58)</f>
        <v>0.94973532197815758</v>
      </c>
      <c r="AO58" s="11">
        <f t="shared" ref="AO58:AO121" si="122">AO$5*AO57</f>
        <v>2.0210760647289973E-2</v>
      </c>
      <c r="AP58" s="11">
        <f t="shared" ref="AP58:AP121" si="123">AP$5*AP57</f>
        <v>2.5460227897531749E-2</v>
      </c>
      <c r="AQ58" s="11">
        <f t="shared" ref="AQ58:AQ121" si="124">AQ$5*AQ57</f>
        <v>2.3095639129136737E-2</v>
      </c>
      <c r="AR58" s="1">
        <f t="shared" si="79"/>
        <v>38289.802272710556</v>
      </c>
      <c r="AS58" s="1">
        <f t="shared" si="80"/>
        <v>8723.4200775481604</v>
      </c>
      <c r="AT58" s="1">
        <f t="shared" si="81"/>
        <v>3334.0416588395269</v>
      </c>
      <c r="AU58" s="1">
        <f t="shared" si="82"/>
        <v>7657.9604545421116</v>
      </c>
      <c r="AV58" s="1">
        <f t="shared" si="83"/>
        <v>1744.6840155096322</v>
      </c>
      <c r="AW58" s="1">
        <f t="shared" si="84"/>
        <v>666.80833176790543</v>
      </c>
      <c r="AX58" s="1">
        <f t="shared" si="31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2"/>
        <v>11130.470797080048</v>
      </c>
      <c r="BB58" s="1">
        <f t="shared" si="33"/>
        <v>20394.287967858116</v>
      </c>
      <c r="BC58" s="1">
        <f t="shared" si="34"/>
        <v>22065.854043155858</v>
      </c>
      <c r="BD58" s="1">
        <f t="shared" si="7"/>
        <v>0</v>
      </c>
      <c r="BE58" s="2">
        <v>0</v>
      </c>
      <c r="BF58" s="2">
        <v>0</v>
      </c>
      <c r="BG58" s="2">
        <v>0</v>
      </c>
      <c r="BH58" s="2">
        <f t="shared" si="8"/>
        <v>0</v>
      </c>
      <c r="BI58" s="2">
        <f t="shared" si="35"/>
        <v>0</v>
      </c>
      <c r="BJ58" s="2">
        <f t="shared" si="9"/>
        <v>0</v>
      </c>
      <c r="BK58" s="2">
        <f t="shared" si="10"/>
        <v>0</v>
      </c>
      <c r="BL58" s="2">
        <f t="shared" si="11"/>
        <v>0</v>
      </c>
      <c r="BM58" s="2">
        <f t="shared" si="12"/>
        <v>0</v>
      </c>
      <c r="BN58" s="2">
        <f t="shared" si="13"/>
        <v>0</v>
      </c>
      <c r="BO58" s="2">
        <f t="shared" si="36"/>
        <v>0</v>
      </c>
      <c r="BP58" s="2">
        <f t="shared" si="37"/>
        <v>0</v>
      </c>
      <c r="BQ58" s="2">
        <f t="shared" si="38"/>
        <v>0</v>
      </c>
      <c r="BR58" s="11">
        <f t="shared" si="39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2.8902444877927893</v>
      </c>
      <c r="BV58" s="12">
        <f>(BV$3*temperature!$I168+BV$4*temperature!$I168^2+BV$5*temperature!$I168^6)*(L58/L$56)^$BW$1</f>
        <v>1.6151877571559727</v>
      </c>
      <c r="BW58" s="12">
        <f>(BW$3*temperature!$I168+BW$4*temperature!$I168^2+BW$5*temperature!$I168^6)*(M58/M$56)^$BW$1</f>
        <v>0.73969047921428011</v>
      </c>
      <c r="BX58" s="12">
        <f>(BX$3*temperature!$M168+BX$4*temperature!$M168^2+BX$5*temperature!$M168^6)*(K58/K$56)^$BW$1</f>
        <v>2.8902444877927893</v>
      </c>
      <c r="BY58" s="12">
        <f>(BY$3*temperature!$M168+BY$4*temperature!$M168^2+BY$5*temperature!$M168^6)*(L58/L$56)^$BW$1</f>
        <v>1.6151877571559727</v>
      </c>
      <c r="BZ58" s="12">
        <f>(BZ$3*temperature!$M168+BZ$4*temperature!$M168^2+BZ$5*temperature!$M168^6)*(M58/M$56)^$BW$1</f>
        <v>0.73969047921428011</v>
      </c>
      <c r="CA58" s="19">
        <f t="shared" si="14"/>
        <v>0</v>
      </c>
      <c r="CB58" s="19">
        <f t="shared" si="15"/>
        <v>0</v>
      </c>
      <c r="CC58" s="19">
        <f t="shared" si="16"/>
        <v>0</v>
      </c>
      <c r="CD58" s="19">
        <f t="shared" si="17"/>
        <v>0</v>
      </c>
      <c r="CE58" s="19">
        <f t="shared" si="18"/>
        <v>0</v>
      </c>
      <c r="CF58" s="19"/>
      <c r="CG58" s="19"/>
      <c r="CH58" s="19"/>
    </row>
    <row r="59" spans="1:86" x14ac:dyDescent="0.3">
      <c r="A59" s="2">
        <f t="shared" si="85"/>
        <v>2013</v>
      </c>
      <c r="B59" s="5">
        <f t="shared" si="86"/>
        <v>1090.0321860866893</v>
      </c>
      <c r="C59" s="5">
        <f t="shared" si="87"/>
        <v>2598.6279443067874</v>
      </c>
      <c r="D59" s="5">
        <f t="shared" si="88"/>
        <v>3341.8960913994383</v>
      </c>
      <c r="E59" s="15">
        <f t="shared" si="89"/>
        <v>3.5220765265299224E-3</v>
      </c>
      <c r="F59" s="15">
        <f t="shared" si="90"/>
        <v>6.9387269317983408E-3</v>
      </c>
      <c r="G59" s="15">
        <f t="shared" si="91"/>
        <v>1.4165164205912142E-2</v>
      </c>
      <c r="H59" s="5">
        <f t="shared" si="92"/>
        <v>39405.476324541247</v>
      </c>
      <c r="I59" s="5">
        <f t="shared" si="93"/>
        <v>9067.0190675271242</v>
      </c>
      <c r="J59" s="5">
        <f t="shared" si="94"/>
        <v>3481.0018618386325</v>
      </c>
      <c r="K59" s="5">
        <f t="shared" si="95"/>
        <v>36150.745663768284</v>
      </c>
      <c r="L59" s="5">
        <f t="shared" si="96"/>
        <v>3489.156301652044</v>
      </c>
      <c r="M59" s="5">
        <f t="shared" si="97"/>
        <v>1041.6248041934011</v>
      </c>
      <c r="N59" s="15">
        <f t="shared" si="98"/>
        <v>2.5525649150476504E-2</v>
      </c>
      <c r="O59" s="15">
        <f t="shared" si="99"/>
        <v>3.2225772690489762E-2</v>
      </c>
      <c r="P59" s="15">
        <f t="shared" si="100"/>
        <v>2.949571838055598E-2</v>
      </c>
      <c r="Q59" s="5">
        <f t="shared" si="101"/>
        <v>5366.4605000696056</v>
      </c>
      <c r="R59" s="5">
        <f t="shared" si="102"/>
        <v>5237.9992020132186</v>
      </c>
      <c r="S59" s="5">
        <f t="shared" si="103"/>
        <v>2221.4280844987065</v>
      </c>
      <c r="T59" s="5">
        <f t="shared" si="104"/>
        <v>136.18565236648186</v>
      </c>
      <c r="U59" s="5">
        <f t="shared" si="105"/>
        <v>577.69804640344648</v>
      </c>
      <c r="V59" s="5">
        <f t="shared" si="106"/>
        <v>638.15768352544615</v>
      </c>
      <c r="W59" s="15">
        <f t="shared" si="107"/>
        <v>-1.0734613539272964E-2</v>
      </c>
      <c r="X59" s="15">
        <f t="shared" si="108"/>
        <v>-1.217998157191269E-2</v>
      </c>
      <c r="Y59" s="15">
        <f t="shared" si="109"/>
        <v>-9.7425357312937999E-3</v>
      </c>
      <c r="Z59" s="5">
        <f t="shared" si="110"/>
        <v>12054.16032802589</v>
      </c>
      <c r="AA59" s="5">
        <f t="shared" si="111"/>
        <v>14682.532481495164</v>
      </c>
      <c r="AB59" s="5">
        <f t="shared" si="112"/>
        <v>5193.6595543340809</v>
      </c>
      <c r="AC59" s="16">
        <f t="shared" si="113"/>
        <v>2.2868374623794478</v>
      </c>
      <c r="AD59" s="16">
        <f t="shared" si="114"/>
        <v>2.8780021093464629</v>
      </c>
      <c r="AE59" s="16">
        <f t="shared" si="115"/>
        <v>2.4172556175115201</v>
      </c>
      <c r="AF59" s="15">
        <f t="shared" si="116"/>
        <v>-4.0504037456468023E-3</v>
      </c>
      <c r="AG59" s="15">
        <f t="shared" si="117"/>
        <v>2.9673830763510267E-4</v>
      </c>
      <c r="AH59" s="15">
        <f t="shared" si="118"/>
        <v>9.7937136394747881E-3</v>
      </c>
      <c r="AI59" s="1">
        <f t="shared" si="76"/>
        <v>60287.432068780843</v>
      </c>
      <c r="AJ59" s="1">
        <f t="shared" si="77"/>
        <v>12811.157352995458</v>
      </c>
      <c r="AK59" s="1">
        <f t="shared" si="78"/>
        <v>4736.3701844886955</v>
      </c>
      <c r="AL59" s="14">
        <f t="shared" si="119"/>
        <v>16.201669435007876</v>
      </c>
      <c r="AM59" s="14">
        <f t="shared" si="120"/>
        <v>2.5360135664918921</v>
      </c>
      <c r="AN59" s="14">
        <f t="shared" si="121"/>
        <v>0.97145071880011358</v>
      </c>
      <c r="AO59" s="11">
        <f t="shared" si="122"/>
        <v>2.0008653040817073E-2</v>
      </c>
      <c r="AP59" s="11">
        <f t="shared" si="123"/>
        <v>2.5205625618556431E-2</v>
      </c>
      <c r="AQ59" s="11">
        <f t="shared" si="124"/>
        <v>2.2864682737845369E-2</v>
      </c>
      <c r="AR59" s="1">
        <f t="shared" si="79"/>
        <v>39405.476324541247</v>
      </c>
      <c r="AS59" s="1">
        <f t="shared" si="80"/>
        <v>9067.0190675271242</v>
      </c>
      <c r="AT59" s="1">
        <f t="shared" si="81"/>
        <v>3481.0018618386325</v>
      </c>
      <c r="AU59" s="1">
        <f t="shared" si="82"/>
        <v>7881.0952649082501</v>
      </c>
      <c r="AV59" s="1">
        <f t="shared" si="83"/>
        <v>1813.403813505425</v>
      </c>
      <c r="AW59" s="1">
        <f t="shared" si="84"/>
        <v>696.20037236772657</v>
      </c>
      <c r="AX59" s="1">
        <f t="shared" si="31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2"/>
        <v>11197.147765704292</v>
      </c>
      <c r="BB59" s="1">
        <f t="shared" si="33"/>
        <v>20618.220124285421</v>
      </c>
      <c r="BC59" s="1">
        <f t="shared" si="34"/>
        <v>22475.566362413538</v>
      </c>
      <c r="BD59" s="1">
        <f t="shared" si="7"/>
        <v>0</v>
      </c>
      <c r="BE59" s="2">
        <v>0</v>
      </c>
      <c r="BF59" s="2">
        <v>0</v>
      </c>
      <c r="BG59" s="2">
        <v>0</v>
      </c>
      <c r="BH59" s="2">
        <f t="shared" si="8"/>
        <v>0</v>
      </c>
      <c r="BI59" s="2">
        <f t="shared" si="35"/>
        <v>0</v>
      </c>
      <c r="BJ59" s="2">
        <f t="shared" si="9"/>
        <v>0</v>
      </c>
      <c r="BK59" s="2">
        <f t="shared" si="10"/>
        <v>0</v>
      </c>
      <c r="BL59" s="2">
        <f t="shared" si="11"/>
        <v>0</v>
      </c>
      <c r="BM59" s="2">
        <f t="shared" si="12"/>
        <v>0</v>
      </c>
      <c r="BN59" s="2">
        <f t="shared" si="13"/>
        <v>0</v>
      </c>
      <c r="BO59" s="2">
        <f t="shared" si="36"/>
        <v>0</v>
      </c>
      <c r="BP59" s="2">
        <f t="shared" si="37"/>
        <v>0</v>
      </c>
      <c r="BQ59" s="2">
        <f t="shared" si="38"/>
        <v>0</v>
      </c>
      <c r="BR59" s="11">
        <f t="shared" si="39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2.9138365569598368</v>
      </c>
      <c r="BV59" s="12">
        <f>(BV$3*temperature!$I169+BV$4*temperature!$I169^2+BV$5*temperature!$I169^6)*(L59/L$56)^$BW$1</f>
        <v>1.6213453952969168</v>
      </c>
      <c r="BW59" s="12">
        <f>(BW$3*temperature!$I169+BW$4*temperature!$I169^2+BW$5*temperature!$I169^6)*(M59/M$56)^$BW$1</f>
        <v>0.73785966533250735</v>
      </c>
      <c r="BX59" s="12">
        <f>(BX$3*temperature!$M169+BX$4*temperature!$M169^2+BX$5*temperature!$M169^6)*(K59/K$56)^$BW$1</f>
        <v>2.9138365569598368</v>
      </c>
      <c r="BY59" s="12">
        <f>(BY$3*temperature!$M169+BY$4*temperature!$M169^2+BY$5*temperature!$M169^6)*(L59/L$56)^$BW$1</f>
        <v>1.6213453952969168</v>
      </c>
      <c r="BZ59" s="12">
        <f>(BZ$3*temperature!$M169+BZ$4*temperature!$M169^2+BZ$5*temperature!$M169^6)*(M59/M$56)^$BW$1</f>
        <v>0.73785966533250735</v>
      </c>
      <c r="CA59" s="19">
        <f t="shared" si="14"/>
        <v>0</v>
      </c>
      <c r="CB59" s="19">
        <f t="shared" si="15"/>
        <v>0</v>
      </c>
      <c r="CC59" s="19">
        <f t="shared" si="16"/>
        <v>0</v>
      </c>
      <c r="CD59" s="19">
        <f t="shared" si="17"/>
        <v>0</v>
      </c>
      <c r="CE59" s="19">
        <f t="shared" si="18"/>
        <v>0</v>
      </c>
      <c r="CF59" s="19"/>
      <c r="CG59" s="19"/>
      <c r="CH59" s="19"/>
    </row>
    <row r="60" spans="1:86" x14ac:dyDescent="0.3">
      <c r="A60" s="2">
        <f t="shared" si="85"/>
        <v>2014</v>
      </c>
      <c r="B60" s="5">
        <f t="shared" si="86"/>
        <v>1093.6794040236784</v>
      </c>
      <c r="C60" s="5">
        <f t="shared" si="87"/>
        <v>2615.7575555245285</v>
      </c>
      <c r="D60" s="5">
        <f t="shared" si="88"/>
        <v>3386.8676729485187</v>
      </c>
      <c r="E60" s="15">
        <f t="shared" si="89"/>
        <v>3.3459727002034261E-3</v>
      </c>
      <c r="F60" s="15">
        <f t="shared" si="90"/>
        <v>6.5917905852084235E-3</v>
      </c>
      <c r="G60" s="15">
        <f t="shared" si="91"/>
        <v>1.3456905995616535E-2</v>
      </c>
      <c r="H60" s="5">
        <f t="shared" si="92"/>
        <v>40538.19408886286</v>
      </c>
      <c r="I60" s="5">
        <f t="shared" si="93"/>
        <v>9418.6216664414496</v>
      </c>
      <c r="J60" s="5">
        <f t="shared" si="94"/>
        <v>3631.2663652454685</v>
      </c>
      <c r="K60" s="5">
        <f t="shared" si="95"/>
        <v>37065.884151901977</v>
      </c>
      <c r="L60" s="5">
        <f t="shared" si="96"/>
        <v>3600.7242515840758</v>
      </c>
      <c r="M60" s="5">
        <f t="shared" si="97"/>
        <v>1072.1606852989869</v>
      </c>
      <c r="N60" s="15">
        <f t="shared" si="98"/>
        <v>2.5314512089051666E-2</v>
      </c>
      <c r="O60" s="15">
        <f t="shared" si="99"/>
        <v>3.1975623986580048E-2</v>
      </c>
      <c r="P60" s="15">
        <f t="shared" si="100"/>
        <v>2.9315623996907236E-2</v>
      </c>
      <c r="Q60" s="5">
        <f t="shared" si="101"/>
        <v>5461.4576077152651</v>
      </c>
      <c r="R60" s="5">
        <f t="shared" si="102"/>
        <v>5374.8466032670513</v>
      </c>
      <c r="S60" s="5">
        <f t="shared" si="103"/>
        <v>2294.7439538259314</v>
      </c>
      <c r="T60" s="5">
        <f t="shared" si="104"/>
        <v>134.7237520187339</v>
      </c>
      <c r="U60" s="5">
        <f t="shared" si="105"/>
        <v>570.66169484412251</v>
      </c>
      <c r="V60" s="5">
        <f t="shared" si="106"/>
        <v>631.94040949149985</v>
      </c>
      <c r="W60" s="15">
        <f t="shared" si="107"/>
        <v>-1.0734613539272964E-2</v>
      </c>
      <c r="X60" s="15">
        <f t="shared" si="108"/>
        <v>-1.217998157191269E-2</v>
      </c>
      <c r="Y60" s="15">
        <f t="shared" si="109"/>
        <v>-9.7425357312937999E-3</v>
      </c>
      <c r="Z60" s="5">
        <f t="shared" si="110"/>
        <v>12222.51545428879</v>
      </c>
      <c r="AA60" s="5">
        <f t="shared" si="111"/>
        <v>15079.446074051251</v>
      </c>
      <c r="AB60" s="5">
        <f t="shared" si="112"/>
        <v>5422.3494031663949</v>
      </c>
      <c r="AC60" s="16">
        <f t="shared" si="113"/>
        <v>2.2775748473561408</v>
      </c>
      <c r="AD60" s="16">
        <f t="shared" si="114"/>
        <v>2.8788561228217606</v>
      </c>
      <c r="AE60" s="16">
        <f t="shared" si="115"/>
        <v>2.4409295268228397</v>
      </c>
      <c r="AF60" s="15">
        <f t="shared" si="116"/>
        <v>-4.0504037456468023E-3</v>
      </c>
      <c r="AG60" s="15">
        <f t="shared" si="117"/>
        <v>2.9673830763510267E-4</v>
      </c>
      <c r="AH60" s="15">
        <f t="shared" si="118"/>
        <v>9.7937136394747881E-3</v>
      </c>
      <c r="AI60" s="1">
        <f t="shared" si="76"/>
        <v>62139.784126811006</v>
      </c>
      <c r="AJ60" s="1">
        <f t="shared" si="77"/>
        <v>13343.445431201339</v>
      </c>
      <c r="AK60" s="1">
        <f t="shared" si="78"/>
        <v>4958.9335384075521</v>
      </c>
      <c r="AL60" s="14">
        <f t="shared" si="119"/>
        <v>16.522601281590887</v>
      </c>
      <c r="AM60" s="14">
        <f t="shared" si="120"/>
        <v>2.5992961569272608</v>
      </c>
      <c r="AN60" s="14">
        <f t="shared" si="121"/>
        <v>0.99344051215612184</v>
      </c>
      <c r="AO60" s="11">
        <f t="shared" si="122"/>
        <v>1.9808566510408902E-2</v>
      </c>
      <c r="AP60" s="11">
        <f t="shared" si="123"/>
        <v>2.4953569362370868E-2</v>
      </c>
      <c r="AQ60" s="11">
        <f t="shared" si="124"/>
        <v>2.2636035910466916E-2</v>
      </c>
      <c r="AR60" s="1">
        <f t="shared" si="79"/>
        <v>40538.19408886286</v>
      </c>
      <c r="AS60" s="1">
        <f t="shared" si="80"/>
        <v>9418.6216664414496</v>
      </c>
      <c r="AT60" s="1">
        <f t="shared" si="81"/>
        <v>3631.2663652454685</v>
      </c>
      <c r="AU60" s="1">
        <f t="shared" si="82"/>
        <v>8107.6388177725721</v>
      </c>
      <c r="AV60" s="1">
        <f t="shared" si="83"/>
        <v>1883.7243332882899</v>
      </c>
      <c r="AW60" s="1">
        <f t="shared" si="84"/>
        <v>726.25327304909376</v>
      </c>
      <c r="AX60" s="1">
        <f t="shared" si="31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2"/>
        <v>11261.954452545246</v>
      </c>
      <c r="BB60" s="1">
        <f t="shared" si="33"/>
        <v>20836.462204571228</v>
      </c>
      <c r="BC60" s="1">
        <f t="shared" si="34"/>
        <v>22875.878570384437</v>
      </c>
      <c r="BD60" s="1">
        <f t="shared" si="7"/>
        <v>0</v>
      </c>
      <c r="BE60" s="2">
        <v>0</v>
      </c>
      <c r="BF60" s="2">
        <v>0</v>
      </c>
      <c r="BG60" s="2">
        <v>0</v>
      </c>
      <c r="BH60" s="2">
        <f t="shared" si="8"/>
        <v>0</v>
      </c>
      <c r="BI60" s="2">
        <f t="shared" si="35"/>
        <v>0</v>
      </c>
      <c r="BJ60" s="2">
        <f t="shared" si="9"/>
        <v>0</v>
      </c>
      <c r="BK60" s="2">
        <f t="shared" si="10"/>
        <v>0</v>
      </c>
      <c r="BL60" s="2">
        <f t="shared" si="11"/>
        <v>0</v>
      </c>
      <c r="BM60" s="2">
        <f t="shared" si="12"/>
        <v>0</v>
      </c>
      <c r="BN60" s="2">
        <f t="shared" si="13"/>
        <v>0</v>
      </c>
      <c r="BO60" s="2">
        <f t="shared" si="36"/>
        <v>0</v>
      </c>
      <c r="BP60" s="2">
        <f t="shared" si="37"/>
        <v>0</v>
      </c>
      <c r="BQ60" s="2">
        <f t="shared" si="38"/>
        <v>0</v>
      </c>
      <c r="BR60" s="11">
        <f t="shared" si="39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2.9366692217082959</v>
      </c>
      <c r="BV60" s="12">
        <f>(BV$3*temperature!$I170+BV$4*temperature!$I170^2+BV$5*temperature!$I170^6)*(L60/L$56)^$BW$1</f>
        <v>1.6268574234013984</v>
      </c>
      <c r="BW60" s="12">
        <f>(BW$3*temperature!$I170+BW$4*temperature!$I170^2+BW$5*temperature!$I170^6)*(M60/M$56)^$BW$1</f>
        <v>0.73548376876057897</v>
      </c>
      <c r="BX60" s="12">
        <f>(BX$3*temperature!$M170+BX$4*temperature!$M170^2+BX$5*temperature!$M170^6)*(K60/K$56)^$BW$1</f>
        <v>2.9366692217082959</v>
      </c>
      <c r="BY60" s="12">
        <f>(BY$3*temperature!$M170+BY$4*temperature!$M170^2+BY$5*temperature!$M170^6)*(L60/L$56)^$BW$1</f>
        <v>1.6268574234013984</v>
      </c>
      <c r="BZ60" s="12">
        <f>(BZ$3*temperature!$M170+BZ$4*temperature!$M170^2+BZ$5*temperature!$M170^6)*(M60/M$56)^$BW$1</f>
        <v>0.73548376876057897</v>
      </c>
      <c r="CA60" s="19">
        <f t="shared" si="14"/>
        <v>0</v>
      </c>
      <c r="CB60" s="19">
        <f t="shared" si="15"/>
        <v>0</v>
      </c>
      <c r="CC60" s="19">
        <f t="shared" si="16"/>
        <v>0</v>
      </c>
      <c r="CD60" s="19">
        <f t="shared" si="17"/>
        <v>0</v>
      </c>
      <c r="CE60" s="19">
        <f t="shared" si="18"/>
        <v>0</v>
      </c>
      <c r="CF60" s="19"/>
      <c r="CG60" s="19"/>
      <c r="CH60" s="19"/>
    </row>
    <row r="61" spans="1:86" x14ac:dyDescent="0.3">
      <c r="A61" s="2">
        <f t="shared" si="85"/>
        <v>2015</v>
      </c>
      <c r="B61" s="5">
        <f t="shared" si="86"/>
        <v>1097.1558543808846</v>
      </c>
      <c r="C61" s="5">
        <f t="shared" si="87"/>
        <v>2632.1379552508383</v>
      </c>
      <c r="D61" s="5">
        <f t="shared" si="88"/>
        <v>3430.1655948482567</v>
      </c>
      <c r="E61" s="15">
        <f t="shared" si="89"/>
        <v>3.1786740651932547E-3</v>
      </c>
      <c r="F61" s="15">
        <f t="shared" si="90"/>
        <v>6.2622010559480017E-3</v>
      </c>
      <c r="G61" s="15">
        <f t="shared" si="91"/>
        <v>1.2784060695835708E-2</v>
      </c>
      <c r="H61" s="5">
        <f t="shared" si="92"/>
        <v>42912.010055450482</v>
      </c>
      <c r="I61" s="5">
        <f t="shared" si="93"/>
        <v>9937.2848577370387</v>
      </c>
      <c r="J61" s="5">
        <f t="shared" si="94"/>
        <v>3812.6154991164358</v>
      </c>
      <c r="K61" s="5">
        <f t="shared" si="95"/>
        <v>39112.045826584363</v>
      </c>
      <c r="L61" s="5">
        <f t="shared" si="96"/>
        <v>3775.3662713282947</v>
      </c>
      <c r="M61" s="5">
        <f t="shared" si="97"/>
        <v>1111.4960469671139</v>
      </c>
      <c r="N61" s="15">
        <f t="shared" si="98"/>
        <v>5.5203368852524415E-2</v>
      </c>
      <c r="O61" s="15">
        <f t="shared" si="99"/>
        <v>4.8501914487727893E-2</v>
      </c>
      <c r="P61" s="15">
        <f t="shared" si="100"/>
        <v>3.6687935127147187E-2</v>
      </c>
      <c r="Q61" s="5">
        <f t="shared" si="101"/>
        <v>5719.2073343092343</v>
      </c>
      <c r="R61" s="5">
        <f t="shared" si="102"/>
        <v>5601.7572407313501</v>
      </c>
      <c r="S61" s="5">
        <f t="shared" si="103"/>
        <v>2385.8726622022186</v>
      </c>
      <c r="T61" s="5">
        <f t="shared" si="104"/>
        <v>133.27754460625195</v>
      </c>
      <c r="U61" s="5">
        <f t="shared" si="105"/>
        <v>563.71104591712458</v>
      </c>
      <c r="V61" s="5">
        <f t="shared" si="106"/>
        <v>625.78370747198051</v>
      </c>
      <c r="W61" s="15">
        <f t="shared" si="107"/>
        <v>-1.0734613539272964E-2</v>
      </c>
      <c r="X61" s="15">
        <f t="shared" si="108"/>
        <v>-1.217998157191269E-2</v>
      </c>
      <c r="Y61" s="15">
        <f t="shared" si="109"/>
        <v>-9.7425357312937999E-3</v>
      </c>
      <c r="Z61" s="5">
        <f t="shared" ref="Z61" si="125">Q60*AC61</f>
        <v>12388.495997258295</v>
      </c>
      <c r="AA61" s="5">
        <f t="shared" ref="AA61" si="126">R60*AD61</f>
        <v>15478.001606555576</v>
      </c>
      <c r="AB61" s="5">
        <f t="shared" ref="AB61" si="127">S60*AE61</f>
        <v>5656.1658826279245</v>
      </c>
      <c r="AC61" s="16">
        <f t="shared" si="113"/>
        <v>2.2683497496634186</v>
      </c>
      <c r="AD61" s="16">
        <f t="shared" si="114"/>
        <v>2.8797103897155716</v>
      </c>
      <c r="AE61" s="16">
        <f t="shared" si="115"/>
        <v>2.4648352916226814</v>
      </c>
      <c r="AF61" s="15">
        <f t="shared" si="116"/>
        <v>-4.0504037456468023E-3</v>
      </c>
      <c r="AG61" s="15">
        <f t="shared" si="117"/>
        <v>2.9673830763510267E-4</v>
      </c>
      <c r="AH61" s="15">
        <f t="shared" si="118"/>
        <v>9.7937136394747881E-3</v>
      </c>
      <c r="AI61" s="1">
        <f t="shared" si="76"/>
        <v>64033.444531902482</v>
      </c>
      <c r="AJ61" s="1">
        <f t="shared" si="77"/>
        <v>13892.825221369494</v>
      </c>
      <c r="AK61" s="1">
        <f t="shared" si="78"/>
        <v>5189.2934576158905</v>
      </c>
      <c r="AL61" s="14">
        <f t="shared" si="119"/>
        <v>16.846617437538136</v>
      </c>
      <c r="AM61" s="14">
        <f t="shared" si="120"/>
        <v>2.663509256703037</v>
      </c>
      <c r="AN61" s="14">
        <f t="shared" si="121"/>
        <v>1.0157031917131196</v>
      </c>
      <c r="AO61" s="11">
        <f t="shared" si="122"/>
        <v>1.9610480845304812E-2</v>
      </c>
      <c r="AP61" s="11">
        <f t="shared" si="123"/>
        <v>2.4704033668747159E-2</v>
      </c>
      <c r="AQ61" s="11">
        <f t="shared" si="124"/>
        <v>2.2409675551362248E-2</v>
      </c>
      <c r="AR61" s="1">
        <f>MAX(0.3*B61,AL61*AI61^$AR$5*B61^(1-$AR$5)*(1-BI60+BU60/100))</f>
        <v>42912.010055450482</v>
      </c>
      <c r="AS61" s="1">
        <f t="shared" ref="AS61:AS124" si="128">MAX(0.3*C61,AM61*AJ61^$AR$5*C61^(1-$AR$5)*(1-BJ60+BV60/100))</f>
        <v>9937.2848577370387</v>
      </c>
      <c r="AT61" s="1">
        <f t="shared" ref="AT61:AT124" si="129">MAX(0.3*D61,AN61*AK61^$AR$5*D61^(1-$AR$5)*(1-BK60+BW60/100))</f>
        <v>3812.6154991164358</v>
      </c>
      <c r="AU61" s="1">
        <f t="shared" si="82"/>
        <v>8582.4020110900965</v>
      </c>
      <c r="AV61" s="1">
        <f t="shared" si="83"/>
        <v>1987.4569715474079</v>
      </c>
      <c r="AW61" s="1">
        <f t="shared" si="84"/>
        <v>762.52309982328723</v>
      </c>
      <c r="AX61" s="1">
        <f t="shared" si="31"/>
        <v>31289.63666126749</v>
      </c>
      <c r="AY61" s="1">
        <f t="shared" si="5"/>
        <v>3020.2930170626355</v>
      </c>
      <c r="AZ61" s="1">
        <f t="shared" si="6"/>
        <v>889.19683757369091</v>
      </c>
      <c r="BA61" s="1">
        <f t="shared" si="32"/>
        <v>11356.70657568491</v>
      </c>
      <c r="BB61" s="1">
        <f t="shared" si="33"/>
        <v>21091.608683745086</v>
      </c>
      <c r="BC61" s="1">
        <f t="shared" si="34"/>
        <v>23291.917327586609</v>
      </c>
      <c r="BD61" s="1">
        <f t="shared" si="7"/>
        <v>21091.608683745086</v>
      </c>
      <c r="BE61" s="2">
        <f>BF1</f>
        <v>0.05</v>
      </c>
      <c r="BF61" s="2">
        <f>BG1</f>
        <v>1.4791550423791391E-2</v>
      </c>
      <c r="BG61" s="2">
        <f>BH1</f>
        <v>0.05</v>
      </c>
      <c r="BH61" s="2">
        <f t="shared" si="8"/>
        <v>3.3743641392776115E-2</v>
      </c>
      <c r="BI61" s="2">
        <f t="shared" si="35"/>
        <v>2.5000000000000006E-4</v>
      </c>
      <c r="BJ61" s="2">
        <f t="shared" si="9"/>
        <v>2.1878996393956329E-5</v>
      </c>
      <c r="BK61" s="2">
        <f t="shared" si="10"/>
        <v>2.5000000000000006E-4</v>
      </c>
      <c r="BL61" s="2">
        <f t="shared" si="11"/>
        <v>10.728002513862624</v>
      </c>
      <c r="BM61" s="2">
        <f t="shared" si="12"/>
        <v>0.21741781956814552</v>
      </c>
      <c r="BN61" s="2">
        <f t="shared" si="13"/>
        <v>0.95315387477910918</v>
      </c>
      <c r="BO61" s="2">
        <f t="shared" si="36"/>
        <v>34.638595407341917</v>
      </c>
      <c r="BP61" s="2">
        <f t="shared" si="37"/>
        <v>1.8993130222514079</v>
      </c>
      <c r="BQ61" s="2">
        <f t="shared" si="38"/>
        <v>6.740635932949421</v>
      </c>
      <c r="BR61" s="11">
        <f t="shared" si="39"/>
        <v>7.8033147198931258E-2</v>
      </c>
      <c r="BS61" s="17">
        <v>1</v>
      </c>
      <c r="BT61" s="17">
        <v>1</v>
      </c>
      <c r="BU61" s="12">
        <f>(BU$3*temperature!$I171+BU$4*temperature!$I171^2+BU$5*temperature!$I171^6)*(K61/K$56)^$BW$1</f>
        <v>2.9373970717507141</v>
      </c>
      <c r="BV61" s="12">
        <f>(BV$3*temperature!$I171+BV$4*temperature!$I171^2+BV$5*temperature!$I171^6)*(L61/L$56)^$BW$1</f>
        <v>1.625143977586919</v>
      </c>
      <c r="BW61" s="12">
        <f>(BW$3*temperature!$I171+BW$4*temperature!$I171^2+BW$5*temperature!$I171^6)*(M61/M$56)^$BW$1</f>
        <v>0.73121000404071412</v>
      </c>
      <c r="BX61" s="12">
        <f>(BX$3*temperature!$M171+BX$4*temperature!$M171^2+BX$5*temperature!$M171^6)*(K61/K$56)^$BW$1</f>
        <v>2.9373970717507141</v>
      </c>
      <c r="BY61" s="12">
        <f>(BY$3*temperature!$M171+BY$4*temperature!$M171^2+BY$5*temperature!$M171^6)*(L61/L$56)^$BW$1</f>
        <v>1.625143977586919</v>
      </c>
      <c r="BZ61" s="12">
        <f>(BZ$3*temperature!$M171+BZ$4*temperature!$M171^2+BZ$5*temperature!$M171^6)*(M61/M$56)^$BW$1</f>
        <v>0.73121000404071412</v>
      </c>
      <c r="CA61" s="19">
        <f t="shared" si="14"/>
        <v>0</v>
      </c>
      <c r="CB61" s="19">
        <f t="shared" si="15"/>
        <v>0</v>
      </c>
      <c r="CC61" s="19">
        <f t="shared" si="16"/>
        <v>0</v>
      </c>
      <c r="CD61" s="19">
        <f t="shared" si="17"/>
        <v>0</v>
      </c>
      <c r="CE61" s="19">
        <f t="shared" si="18"/>
        <v>0</v>
      </c>
      <c r="CF61" s="19"/>
      <c r="CG61" s="19"/>
      <c r="CH61" s="19"/>
    </row>
    <row r="62" spans="1:86" x14ac:dyDescent="0.3">
      <c r="A62" s="2">
        <f t="shared" si="85"/>
        <v>2016</v>
      </c>
      <c r="B62" s="5">
        <f t="shared" si="86"/>
        <v>1100.4689801976904</v>
      </c>
      <c r="C62" s="5">
        <f t="shared" si="87"/>
        <v>2647.7967834794722</v>
      </c>
      <c r="D62" s="5">
        <f t="shared" si="88"/>
        <v>3471.8244677514986</v>
      </c>
      <c r="E62" s="15">
        <f t="shared" si="89"/>
        <v>3.019740361933592E-3</v>
      </c>
      <c r="F62" s="15">
        <f t="shared" si="90"/>
        <v>5.9490910031506014E-3</v>
      </c>
      <c r="G62" s="15">
        <f t="shared" si="91"/>
        <v>1.2144857661043923E-2</v>
      </c>
      <c r="H62" s="5">
        <f t="shared" si="92"/>
        <v>44134.824684381216</v>
      </c>
      <c r="I62" s="5">
        <f t="shared" si="93"/>
        <v>10314.950667466917</v>
      </c>
      <c r="J62" s="5">
        <f t="shared" si="94"/>
        <v>3970.1339888727534</v>
      </c>
      <c r="K62" s="5">
        <f t="shared" si="95"/>
        <v>40105.469103229741</v>
      </c>
      <c r="L62" s="5">
        <f t="shared" si="96"/>
        <v>3895.6730863280345</v>
      </c>
      <c r="M62" s="5">
        <f t="shared" si="97"/>
        <v>1143.5295838686168</v>
      </c>
      <c r="N62" s="15">
        <f t="shared" si="98"/>
        <v>2.5399419939576617E-2</v>
      </c>
      <c r="O62" s="15">
        <f t="shared" si="99"/>
        <v>3.1866263126150152E-2</v>
      </c>
      <c r="P62" s="15">
        <f t="shared" si="100"/>
        <v>2.882019867628971E-2</v>
      </c>
      <c r="Q62" s="5">
        <f t="shared" si="101"/>
        <v>5819.0381250548935</v>
      </c>
      <c r="R62" s="5">
        <f t="shared" si="102"/>
        <v>5743.8292796488495</v>
      </c>
      <c r="S62" s="5">
        <f t="shared" si="103"/>
        <v>2460.2403709081304</v>
      </c>
      <c r="T62" s="5">
        <f t="shared" si="104"/>
        <v>131.84686167144062</v>
      </c>
      <c r="U62" s="5">
        <f t="shared" si="105"/>
        <v>556.84505576597041</v>
      </c>
      <c r="V62" s="5">
        <f t="shared" si="106"/>
        <v>619.68698734187319</v>
      </c>
      <c r="W62" s="15">
        <f t="shared" si="107"/>
        <v>-1.0734613539272964E-2</v>
      </c>
      <c r="X62" s="15">
        <f t="shared" si="108"/>
        <v>-1.217998157191269E-2</v>
      </c>
      <c r="Y62" s="15">
        <f t="shared" si="109"/>
        <v>-9.7425357312937999E-3</v>
      </c>
      <c r="Z62" s="5">
        <f t="shared" ref="Z62:Z125" si="130">Q61*AC62*(1-BE61)</f>
        <v>12274.585180020718</v>
      </c>
      <c r="AA62" s="5">
        <f t="shared" ref="AA62:AA125" si="131">R61*AD62*(1-BF61)</f>
        <v>15897.545551762427</v>
      </c>
      <c r="AB62" s="5">
        <f t="shared" ref="AB62:AB125" si="132">S61*AE62*(1-BG61)</f>
        <v>5641.4589528964152</v>
      </c>
      <c r="AC62" s="16">
        <f t="shared" si="113"/>
        <v>2.259162017340945</v>
      </c>
      <c r="AD62" s="16">
        <f t="shared" si="114"/>
        <v>2.8805649101030948</v>
      </c>
      <c r="AE62" s="16">
        <f t="shared" si="115"/>
        <v>2.4889751826373052</v>
      </c>
      <c r="AF62" s="15">
        <f t="shared" si="116"/>
        <v>-4.0504037456468023E-3</v>
      </c>
      <c r="AG62" s="15">
        <f t="shared" si="117"/>
        <v>2.9673830763510267E-4</v>
      </c>
      <c r="AH62" s="15">
        <f t="shared" si="118"/>
        <v>9.7937136394747881E-3</v>
      </c>
      <c r="AI62" s="1">
        <f t="shared" si="76"/>
        <v>66212.502089802321</v>
      </c>
      <c r="AJ62" s="1">
        <f t="shared" si="77"/>
        <v>14490.999670779953</v>
      </c>
      <c r="AK62" s="1">
        <f t="shared" si="78"/>
        <v>5432.8872116775892</v>
      </c>
      <c r="AL62" s="14">
        <f t="shared" si="119"/>
        <v>17.173684003419485</v>
      </c>
      <c r="AM62" s="14">
        <f t="shared" si="120"/>
        <v>2.7286506848341023</v>
      </c>
      <c r="AN62" s="14">
        <f t="shared" si="121"/>
        <v>1.0382371549060661</v>
      </c>
      <c r="AO62" s="11">
        <f t="shared" si="122"/>
        <v>1.9414376036851765E-2</v>
      </c>
      <c r="AP62" s="11">
        <f t="shared" si="123"/>
        <v>2.4456993332059685E-2</v>
      </c>
      <c r="AQ62" s="11">
        <f t="shared" si="124"/>
        <v>2.2185578795848624E-2</v>
      </c>
      <c r="AR62" s="1">
        <f t="shared" ref="AR62:AR125" si="133">MAX(0.3*B62,AL62*AI62^$AR$5*B62^(1-$AR$5)*(1-BI61+BU61/100))</f>
        <v>44134.824684381216</v>
      </c>
      <c r="AS62" s="1">
        <f t="shared" si="128"/>
        <v>10314.950667466917</v>
      </c>
      <c r="AT62" s="1">
        <f t="shared" si="129"/>
        <v>3970.1339888727534</v>
      </c>
      <c r="AU62" s="1">
        <f t="shared" si="82"/>
        <v>8826.9649368762439</v>
      </c>
      <c r="AV62" s="1">
        <f t="shared" si="83"/>
        <v>2062.9901334933834</v>
      </c>
      <c r="AW62" s="1">
        <f t="shared" si="84"/>
        <v>794.02679777455069</v>
      </c>
      <c r="AX62" s="1">
        <f t="shared" si="31"/>
        <v>32084.375282583798</v>
      </c>
      <c r="AY62" s="1">
        <f t="shared" si="5"/>
        <v>3116.5384690624273</v>
      </c>
      <c r="AZ62" s="1">
        <f t="shared" si="6"/>
        <v>914.82366709489349</v>
      </c>
      <c r="BA62" s="1">
        <f t="shared" si="32"/>
        <v>11418.603080115136</v>
      </c>
      <c r="BB62" s="1">
        <f t="shared" si="33"/>
        <v>21300.143502326933</v>
      </c>
      <c r="BC62" s="1">
        <f t="shared" si="34"/>
        <v>23673.438281441409</v>
      </c>
      <c r="BD62" s="1">
        <f t="shared" si="7"/>
        <v>20679.750973132945</v>
      </c>
      <c r="BE62" s="2">
        <f t="shared" ref="BE62:BG65" si="134">BE61</f>
        <v>0.05</v>
      </c>
      <c r="BF62" s="2">
        <f t="shared" si="134"/>
        <v>1.4791550423791391E-2</v>
      </c>
      <c r="BG62" s="2">
        <f t="shared" si="134"/>
        <v>0.05</v>
      </c>
      <c r="BH62" s="2">
        <f t="shared" si="8"/>
        <v>3.3446657507696938E-2</v>
      </c>
      <c r="BI62" s="2">
        <f t="shared" si="35"/>
        <v>2.5000000000000006E-4</v>
      </c>
      <c r="BJ62" s="2">
        <f t="shared" si="9"/>
        <v>2.1878996393956329E-5</v>
      </c>
      <c r="BK62" s="2">
        <f t="shared" si="10"/>
        <v>2.5000000000000006E-4</v>
      </c>
      <c r="BL62" s="2">
        <f t="shared" si="11"/>
        <v>11.033706171095307</v>
      </c>
      <c r="BM62" s="2">
        <f t="shared" si="12"/>
        <v>0.22568076845734611</v>
      </c>
      <c r="BN62" s="2">
        <f t="shared" si="13"/>
        <v>0.99253349721818862</v>
      </c>
      <c r="BO62" s="2">
        <f t="shared" si="36"/>
        <v>35.956265761403706</v>
      </c>
      <c r="BP62" s="2">
        <f t="shared" si="37"/>
        <v>1.9194675356642459</v>
      </c>
      <c r="BQ62" s="2">
        <f t="shared" si="38"/>
        <v>7.0374242230982178</v>
      </c>
      <c r="BR62" s="11">
        <f t="shared" si="39"/>
        <v>5.2368055820534359E-2</v>
      </c>
      <c r="BS62" s="17">
        <f>BS61/(1+BR61)</f>
        <v>0.92761526173690867</v>
      </c>
      <c r="BT62" s="17">
        <f>BT61/(1+BR$5)</f>
        <v>0.970873786407767</v>
      </c>
      <c r="BU62" s="12">
        <f>(BU$3*temperature!$I172+BU$4*temperature!$I172^2+BU$5*temperature!$I172^6)*(K62/K$56)^$BW$1</f>
        <v>2.9581383985448362</v>
      </c>
      <c r="BV62" s="12">
        <f>(BV$3*temperature!$I172+BV$4*temperature!$I172^2+BV$5*temperature!$I172^6)*(L62/L$56)^$BW$1</f>
        <v>1.6291510346617972</v>
      </c>
      <c r="BW62" s="12">
        <f>(BW$3*temperature!$I172+BW$4*temperature!$I172^2+BW$5*temperature!$I172^6)*(M62/M$56)^$BW$1</f>
        <v>0.72772819242830045</v>
      </c>
      <c r="BX62" s="12">
        <f>(BX$3*temperature!$M172+BX$4*temperature!$M172^2+BX$5*temperature!$M172^6)*(K62/K$56)^$BW$1</f>
        <v>2.9581387084127155</v>
      </c>
      <c r="BY62" s="12">
        <f>(BY$3*temperature!$M172+BY$4*temperature!$M172^2+BY$5*temperature!$M172^6)*(L62/L$56)^$BW$1</f>
        <v>1.6291511655413986</v>
      </c>
      <c r="BZ62" s="12">
        <f>(BZ$3*temperature!$M172+BZ$4*temperature!$M172^2+BZ$5*temperature!$M172^6)*(M62/M$56)^$BW$1</f>
        <v>0.72772820343171918</v>
      </c>
      <c r="CA62" s="19">
        <f t="shared" si="14"/>
        <v>3.0986787935560756E-7</v>
      </c>
      <c r="CB62" s="19">
        <f t="shared" si="15"/>
        <v>1.3087960137880827E-7</v>
      </c>
      <c r="CC62" s="19">
        <f t="shared" si="16"/>
        <v>1.100341873172539E-8</v>
      </c>
      <c r="CD62" s="19">
        <f t="shared" si="17"/>
        <v>1.5069666208981493E-4</v>
      </c>
      <c r="CE62" s="19">
        <f t="shared" si="18"/>
        <v>1.3978852364732216E-4</v>
      </c>
      <c r="CF62" s="19"/>
      <c r="CG62" s="19"/>
      <c r="CH62" s="19"/>
    </row>
    <row r="63" spans="1:86" x14ac:dyDescent="0.3">
      <c r="A63" s="2">
        <f t="shared" si="85"/>
        <v>2017</v>
      </c>
      <c r="B63" s="5">
        <f t="shared" si="86"/>
        <v>1103.6259542644214</v>
      </c>
      <c r="C63" s="5">
        <f t="shared" si="87"/>
        <v>2662.7611683011023</v>
      </c>
      <c r="D63" s="5">
        <f t="shared" si="88"/>
        <v>3511.8810410372216</v>
      </c>
      <c r="E63" s="15">
        <f t="shared" si="89"/>
        <v>2.8687533438369124E-3</v>
      </c>
      <c r="F63" s="15">
        <f t="shared" si="90"/>
        <v>5.6516364529930708E-3</v>
      </c>
      <c r="G63" s="15">
        <f t="shared" si="91"/>
        <v>1.1537614777991726E-2</v>
      </c>
      <c r="H63" s="5">
        <f t="shared" si="92"/>
        <v>45391.924144646779</v>
      </c>
      <c r="I63" s="5">
        <f t="shared" si="93"/>
        <v>10701.291977689962</v>
      </c>
      <c r="J63" s="5">
        <f t="shared" si="94"/>
        <v>4131.7135809866741</v>
      </c>
      <c r="K63" s="5">
        <f t="shared" si="95"/>
        <v>41129.808491048934</v>
      </c>
      <c r="L63" s="5">
        <f t="shared" si="96"/>
        <v>4018.87037601559</v>
      </c>
      <c r="M63" s="5">
        <f t="shared" si="97"/>
        <v>1176.4958814682366</v>
      </c>
      <c r="N63" s="15">
        <f t="shared" si="98"/>
        <v>2.5541139668073365E-2</v>
      </c>
      <c r="O63" s="15">
        <f t="shared" si="99"/>
        <v>3.162413450962287E-2</v>
      </c>
      <c r="P63" s="15">
        <f t="shared" si="100"/>
        <v>2.8828548088885686E-2</v>
      </c>
      <c r="Q63" s="5">
        <f t="shared" si="101"/>
        <v>5920.5384138296431</v>
      </c>
      <c r="R63" s="5">
        <f t="shared" si="102"/>
        <v>5886.381486484891</v>
      </c>
      <c r="S63" s="5">
        <f t="shared" si="103"/>
        <v>2535.4246537141735</v>
      </c>
      <c r="T63" s="5">
        <f t="shared" si="104"/>
        <v>130.43153656503173</v>
      </c>
      <c r="U63" s="5">
        <f t="shared" si="105"/>
        <v>550.06269324833022</v>
      </c>
      <c r="V63" s="5">
        <f t="shared" si="106"/>
        <v>613.64966472547724</v>
      </c>
      <c r="W63" s="15">
        <f t="shared" si="107"/>
        <v>-1.0734613539272964E-2</v>
      </c>
      <c r="X63" s="15">
        <f t="shared" si="108"/>
        <v>-1.217998157191269E-2</v>
      </c>
      <c r="Y63" s="15">
        <f t="shared" si="109"/>
        <v>-9.7425357312937999E-3</v>
      </c>
      <c r="Z63" s="5">
        <f t="shared" si="130"/>
        <v>12438.257560010859</v>
      </c>
      <c r="AA63" s="5">
        <f t="shared" si="131"/>
        <v>16305.576927303888</v>
      </c>
      <c r="AB63" s="5">
        <f t="shared" si="132"/>
        <v>5874.2763684996944</v>
      </c>
      <c r="AC63" s="16">
        <f t="shared" si="113"/>
        <v>2.2500114990438842</v>
      </c>
      <c r="AD63" s="16">
        <f t="shared" si="114"/>
        <v>2.8814196840595518</v>
      </c>
      <c r="AE63" s="16">
        <f t="shared" si="115"/>
        <v>2.5133514928318146</v>
      </c>
      <c r="AF63" s="15">
        <f t="shared" si="116"/>
        <v>-4.0504037456468023E-3</v>
      </c>
      <c r="AG63" s="15">
        <f t="shared" si="117"/>
        <v>2.9673830763510267E-4</v>
      </c>
      <c r="AH63" s="15">
        <f t="shared" si="118"/>
        <v>9.7937136394747881E-3</v>
      </c>
      <c r="AI63" s="1">
        <f t="shared" si="76"/>
        <v>68418.21681769834</v>
      </c>
      <c r="AJ63" s="1">
        <f t="shared" si="77"/>
        <v>15104.889837195342</v>
      </c>
      <c r="AK63" s="1">
        <f t="shared" si="78"/>
        <v>5683.625288284381</v>
      </c>
      <c r="AL63" s="14">
        <f t="shared" si="119"/>
        <v>17.50376619900813</v>
      </c>
      <c r="AM63" s="14">
        <f t="shared" si="120"/>
        <v>2.7947179305225651</v>
      </c>
      <c r="AN63" s="14">
        <f t="shared" si="121"/>
        <v>1.061040708192923</v>
      </c>
      <c r="AO63" s="11">
        <f t="shared" si="122"/>
        <v>1.9220232276483246E-2</v>
      </c>
      <c r="AP63" s="11">
        <f t="shared" si="123"/>
        <v>2.4212423398739087E-2</v>
      </c>
      <c r="AQ63" s="11">
        <f t="shared" si="124"/>
        <v>2.1963723007890137E-2</v>
      </c>
      <c r="AR63" s="1">
        <f t="shared" si="133"/>
        <v>45391.924144646779</v>
      </c>
      <c r="AS63" s="1">
        <f t="shared" si="128"/>
        <v>10701.291977689962</v>
      </c>
      <c r="AT63" s="1">
        <f t="shared" si="129"/>
        <v>4131.7135809866741</v>
      </c>
      <c r="AU63" s="1">
        <f t="shared" si="82"/>
        <v>9078.3848289293564</v>
      </c>
      <c r="AV63" s="1">
        <f t="shared" si="83"/>
        <v>2140.2583955379923</v>
      </c>
      <c r="AW63" s="1">
        <f t="shared" si="84"/>
        <v>826.34271619733488</v>
      </c>
      <c r="AX63" s="1">
        <f t="shared" si="31"/>
        <v>32903.846792839147</v>
      </c>
      <c r="AY63" s="1">
        <f t="shared" si="5"/>
        <v>3215.0963008124718</v>
      </c>
      <c r="AZ63" s="1">
        <f t="shared" si="6"/>
        <v>941.19670517458906</v>
      </c>
      <c r="BA63" s="1">
        <f t="shared" si="32"/>
        <v>11479.19413981224</v>
      </c>
      <c r="BB63" s="1">
        <f t="shared" si="33"/>
        <v>21503.427614414952</v>
      </c>
      <c r="BC63" s="1">
        <f t="shared" si="34"/>
        <v>24046.3838423948</v>
      </c>
      <c r="BD63" s="1">
        <f t="shared" si="7"/>
        <v>20269.042901701341</v>
      </c>
      <c r="BE63" s="2">
        <f t="shared" si="134"/>
        <v>0.05</v>
      </c>
      <c r="BF63" s="2">
        <f t="shared" si="134"/>
        <v>1.4791550423791391E-2</v>
      </c>
      <c r="BG63" s="2">
        <f t="shared" si="134"/>
        <v>0.05</v>
      </c>
      <c r="BH63" s="2">
        <f t="shared" si="8"/>
        <v>3.3416365917623585E-2</v>
      </c>
      <c r="BI63" s="2">
        <f t="shared" si="35"/>
        <v>2.5000000000000006E-4</v>
      </c>
      <c r="BJ63" s="2">
        <f t="shared" si="9"/>
        <v>2.1878996393956329E-5</v>
      </c>
      <c r="BK63" s="2">
        <f t="shared" si="10"/>
        <v>2.5000000000000006E-4</v>
      </c>
      <c r="BL63" s="2">
        <f t="shared" si="11"/>
        <v>11.347981036161697</v>
      </c>
      <c r="BM63" s="2">
        <f t="shared" si="12"/>
        <v>0.23413352859055248</v>
      </c>
      <c r="BN63" s="2">
        <f t="shared" si="13"/>
        <v>1.0329283952466688</v>
      </c>
      <c r="BO63" s="2">
        <f t="shared" si="36"/>
        <v>36.493796599438774</v>
      </c>
      <c r="BP63" s="2">
        <f t="shared" si="37"/>
        <v>1.9415283567508614</v>
      </c>
      <c r="BQ63" s="2">
        <f t="shared" si="38"/>
        <v>7.0335703017696547</v>
      </c>
      <c r="BR63" s="11">
        <f t="shared" si="39"/>
        <v>5.2656999736168969E-2</v>
      </c>
      <c r="BS63" s="17">
        <f t="shared" ref="BS63:BS126" si="135">BS62/(1+BR62)</f>
        <v>0.88145516828106718</v>
      </c>
      <c r="BT63" s="17">
        <f t="shared" ref="BT63:BT126" si="136">BT62/(1+BR$5)</f>
        <v>0.94259590913375435</v>
      </c>
      <c r="BU63" s="12">
        <f>(BU$3*temperature!$I173+BU$4*temperature!$I173^2+BU$5*temperature!$I173^6)*(K63/K$56)^$BW$1</f>
        <v>2.9777585636916921</v>
      </c>
      <c r="BV63" s="12">
        <f>(BV$3*temperature!$I173+BV$4*temperature!$I173^2+BV$5*temperature!$I173^6)*(L63/L$56)^$BW$1</f>
        <v>1.6324457200333744</v>
      </c>
      <c r="BW63" s="12">
        <f>(BW$3*temperature!$I173+BW$4*temperature!$I173^2+BW$5*temperature!$I173^6)*(M63/M$56)^$BW$1</f>
        <v>0.72361978279175798</v>
      </c>
      <c r="BX63" s="12">
        <f>(BX$3*temperature!$M173+BX$4*temperature!$M173^2+BX$5*temperature!$M173^6)*(K63/K$56)^$BW$1</f>
        <v>2.9777591309580109</v>
      </c>
      <c r="BY63" s="12">
        <f>(BY$3*temperature!$M173+BY$4*temperature!$M173^2+BY$5*temperature!$M173^6)*(L63/L$56)^$BW$1</f>
        <v>1.6324459535415048</v>
      </c>
      <c r="BZ63" s="12">
        <f>(BZ$3*temperature!$M173+BZ$4*temperature!$M173^2+BZ$5*temperature!$M173^6)*(M63/M$56)^$BW$1</f>
        <v>0.72361979350750061</v>
      </c>
      <c r="CA63" s="19">
        <f t="shared" si="14"/>
        <v>5.6726631880721357E-7</v>
      </c>
      <c r="CB63" s="19">
        <f t="shared" si="15"/>
        <v>2.3350813038724993E-7</v>
      </c>
      <c r="CC63" s="19">
        <f t="shared" si="16"/>
        <v>1.0715742626565827E-8</v>
      </c>
      <c r="CD63" s="19">
        <f t="shared" si="17"/>
        <v>2.8292422774889054E-4</v>
      </c>
      <c r="CE63" s="19">
        <f t="shared" si="18"/>
        <v>2.4938502278118929E-4</v>
      </c>
      <c r="CF63" s="19"/>
      <c r="CG63" s="19"/>
      <c r="CH63" s="19"/>
    </row>
    <row r="64" spans="1:86" x14ac:dyDescent="0.3">
      <c r="A64" s="2">
        <f t="shared" si="85"/>
        <v>2018</v>
      </c>
      <c r="B64" s="5">
        <f t="shared" si="86"/>
        <v>1106.6336833787307</v>
      </c>
      <c r="C64" s="5">
        <f t="shared" si="87"/>
        <v>2677.0576784812679</v>
      </c>
      <c r="D64" s="5">
        <f t="shared" si="88"/>
        <v>3550.3738351049601</v>
      </c>
      <c r="E64" s="15">
        <f t="shared" si="89"/>
        <v>2.7253156766450667E-3</v>
      </c>
      <c r="F64" s="15">
        <f t="shared" si="90"/>
        <v>5.3690546303434171E-3</v>
      </c>
      <c r="G64" s="15">
        <f t="shared" si="91"/>
        <v>1.0960734039092139E-2</v>
      </c>
      <c r="H64" s="5">
        <f t="shared" si="92"/>
        <v>46664.545395810383</v>
      </c>
      <c r="I64" s="5">
        <f t="shared" si="93"/>
        <v>11095.478076493961</v>
      </c>
      <c r="J64" s="5">
        <f t="shared" si="94"/>
        <v>4296.3309364514389</v>
      </c>
      <c r="K64" s="5">
        <f t="shared" si="95"/>
        <v>42168.014670704775</v>
      </c>
      <c r="L64" s="5">
        <f t="shared" si="96"/>
        <v>4144.6540975495827</v>
      </c>
      <c r="M64" s="5">
        <f t="shared" si="97"/>
        <v>1210.106635524038</v>
      </c>
      <c r="N64" s="15">
        <f t="shared" si="98"/>
        <v>2.5242183655724615E-2</v>
      </c>
      <c r="O64" s="15">
        <f t="shared" si="99"/>
        <v>3.1298277815742237E-2</v>
      </c>
      <c r="P64" s="15">
        <f t="shared" si="100"/>
        <v>2.856852674558974E-2</v>
      </c>
      <c r="Q64" s="5">
        <f t="shared" si="101"/>
        <v>6021.191829353631</v>
      </c>
      <c r="R64" s="5">
        <f t="shared" si="102"/>
        <v>6028.8715859212671</v>
      </c>
      <c r="S64" s="5">
        <f t="shared" si="103"/>
        <v>2610.7564079375711</v>
      </c>
      <c r="T64" s="5">
        <f t="shared" si="104"/>
        <v>129.03140442667257</v>
      </c>
      <c r="U64" s="5">
        <f t="shared" si="105"/>
        <v>543.36293978116885</v>
      </c>
      <c r="V64" s="5">
        <f t="shared" si="106"/>
        <v>607.67116094039284</v>
      </c>
      <c r="W64" s="15">
        <f t="shared" si="107"/>
        <v>-1.0734613539272964E-2</v>
      </c>
      <c r="X64" s="15">
        <f t="shared" si="108"/>
        <v>-1.217998157191269E-2</v>
      </c>
      <c r="Y64" s="15">
        <f t="shared" si="109"/>
        <v>-9.7425357312937999E-3</v>
      </c>
      <c r="Z64" s="5">
        <f t="shared" si="130"/>
        <v>12603.956803656101</v>
      </c>
      <c r="AA64" s="5">
        <f t="shared" si="131"/>
        <v>16715.212564788955</v>
      </c>
      <c r="AB64" s="5">
        <f t="shared" si="132"/>
        <v>6113.0817833133433</v>
      </c>
      <c r="AC64" s="16">
        <f t="shared" si="113"/>
        <v>2.2408980440404083</v>
      </c>
      <c r="AD64" s="16">
        <f t="shared" si="114"/>
        <v>2.8822747116601861</v>
      </c>
      <c r="AE64" s="16">
        <f t="shared" si="115"/>
        <v>2.5379665376279559</v>
      </c>
      <c r="AF64" s="15">
        <f t="shared" si="116"/>
        <v>-4.0504037456468023E-3</v>
      </c>
      <c r="AG64" s="15">
        <f t="shared" si="117"/>
        <v>2.9673830763510267E-4</v>
      </c>
      <c r="AH64" s="15">
        <f t="shared" si="118"/>
        <v>9.7937136394747881E-3</v>
      </c>
      <c r="AI64" s="1">
        <f t="shared" si="76"/>
        <v>70654.779964857866</v>
      </c>
      <c r="AJ64" s="1">
        <f t="shared" si="77"/>
        <v>15734.659249013801</v>
      </c>
      <c r="AK64" s="1">
        <f t="shared" si="78"/>
        <v>5941.6054756532776</v>
      </c>
      <c r="AL64" s="14">
        <f t="shared" si="119"/>
        <v>17.83682838654574</v>
      </c>
      <c r="AM64" s="14">
        <f t="shared" si="120"/>
        <v>2.8617081553982868</v>
      </c>
      <c r="AN64" s="14">
        <f t="shared" si="121"/>
        <v>1.0841120683656196</v>
      </c>
      <c r="AO64" s="11">
        <f t="shared" si="122"/>
        <v>1.9028029953718415E-2</v>
      </c>
      <c r="AP64" s="11">
        <f t="shared" si="123"/>
        <v>2.3970299164751695E-2</v>
      </c>
      <c r="AQ64" s="11">
        <f t="shared" si="124"/>
        <v>2.1744085777811235E-2</v>
      </c>
      <c r="AR64" s="1">
        <f t="shared" si="133"/>
        <v>46664.545395810383</v>
      </c>
      <c r="AS64" s="1">
        <f t="shared" si="128"/>
        <v>11095.478076493961</v>
      </c>
      <c r="AT64" s="1">
        <f t="shared" si="129"/>
        <v>4296.3309364514389</v>
      </c>
      <c r="AU64" s="1">
        <f t="shared" si="82"/>
        <v>9332.9090791620765</v>
      </c>
      <c r="AV64" s="1">
        <f t="shared" si="83"/>
        <v>2219.0956152987924</v>
      </c>
      <c r="AW64" s="1">
        <f t="shared" si="84"/>
        <v>859.2661872902878</v>
      </c>
      <c r="AX64" s="1">
        <f t="shared" si="31"/>
        <v>33734.411736563823</v>
      </c>
      <c r="AY64" s="1">
        <f t="shared" si="5"/>
        <v>3315.7232780396662</v>
      </c>
      <c r="AZ64" s="1">
        <f t="shared" si="6"/>
        <v>968.0853084192305</v>
      </c>
      <c r="BA64" s="1">
        <f t="shared" si="32"/>
        <v>11538.065685290951</v>
      </c>
      <c r="BB64" s="1">
        <f t="shared" si="33"/>
        <v>21701.383520254371</v>
      </c>
      <c r="BC64" s="1">
        <f t="shared" si="34"/>
        <v>24409.956988389469</v>
      </c>
      <c r="BD64" s="1">
        <f t="shared" si="7"/>
        <v>19859.840124984894</v>
      </c>
      <c r="BE64" s="2">
        <f t="shared" si="134"/>
        <v>0.05</v>
      </c>
      <c r="BF64" s="2">
        <f t="shared" si="134"/>
        <v>1.4791550423791391E-2</v>
      </c>
      <c r="BG64" s="2">
        <f t="shared" si="134"/>
        <v>0.05</v>
      </c>
      <c r="BH64" s="2">
        <f t="shared" si="8"/>
        <v>3.3390366132190444E-2</v>
      </c>
      <c r="BI64" s="2">
        <f t="shared" si="35"/>
        <v>2.5000000000000006E-4</v>
      </c>
      <c r="BJ64" s="2">
        <f t="shared" si="9"/>
        <v>2.1878996393956329E-5</v>
      </c>
      <c r="BK64" s="2">
        <f t="shared" si="10"/>
        <v>2.5000000000000006E-4</v>
      </c>
      <c r="BL64" s="2">
        <f t="shared" si="11"/>
        <v>11.666136348952598</v>
      </c>
      <c r="BM64" s="2">
        <f t="shared" si="12"/>
        <v>0.24275792482483285</v>
      </c>
      <c r="BN64" s="2">
        <f t="shared" si="13"/>
        <v>1.07408273411286</v>
      </c>
      <c r="BO64" s="2">
        <f t="shared" si="36"/>
        <v>37.023726852407293</v>
      </c>
      <c r="BP64" s="2">
        <f t="shared" si="37"/>
        <v>1.9637120713649086</v>
      </c>
      <c r="BQ64" s="2">
        <f t="shared" si="38"/>
        <v>7.028093339400395</v>
      </c>
      <c r="BR64" s="11">
        <f t="shared" si="39"/>
        <v>5.2570461961845644E-2</v>
      </c>
      <c r="BS64" s="17">
        <f t="shared" si="135"/>
        <v>0.83736218778005489</v>
      </c>
      <c r="BT64" s="17">
        <f t="shared" si="136"/>
        <v>0.9151416593531595</v>
      </c>
      <c r="BU64" s="12">
        <f>(BU$3*temperature!$I174+BU$4*temperature!$I174^2+BU$5*temperature!$I174^6)*(K64/K$56)^$BW$1</f>
        <v>2.9965562652959026</v>
      </c>
      <c r="BV64" s="12">
        <f>(BV$3*temperature!$I174+BV$4*temperature!$I174^2+BV$5*temperature!$I174^6)*(L64/L$56)^$BW$1</f>
        <v>1.6350467675321778</v>
      </c>
      <c r="BW64" s="12">
        <f>(BW$3*temperature!$I174+BW$4*temperature!$I174^2+BW$5*temperature!$I174^6)*(M64/M$56)^$BW$1</f>
        <v>0.71891655632769524</v>
      </c>
      <c r="BX64" s="12">
        <f>(BX$3*temperature!$M174+BX$4*temperature!$M174^2+BX$5*temperature!$M174^6)*(K64/K$56)^$BW$1</f>
        <v>2.9965570467096434</v>
      </c>
      <c r="BY64" s="12">
        <f>(BY$3*temperature!$M174+BY$4*temperature!$M174^2+BY$5*temperature!$M174^6)*(L64/L$56)^$BW$1</f>
        <v>1.6350470801698065</v>
      </c>
      <c r="BZ64" s="12">
        <f>(BZ$3*temperature!$M174+BZ$4*temperature!$M174^2+BZ$5*temperature!$M174^6)*(M64/M$56)^$BW$1</f>
        <v>0.71891655703973389</v>
      </c>
      <c r="CA64" s="19">
        <f t="shared" si="14"/>
        <v>7.8141374082463244E-7</v>
      </c>
      <c r="CB64" s="19">
        <f t="shared" si="15"/>
        <v>3.1263762867439482E-7</v>
      </c>
      <c r="CC64" s="19">
        <f t="shared" si="16"/>
        <v>7.1203865026348012E-10</v>
      </c>
      <c r="CD64" s="19">
        <f t="shared" si="17"/>
        <v>3.9936240090145949E-4</v>
      </c>
      <c r="CE64" s="19">
        <f t="shared" si="18"/>
        <v>3.3441097373594148E-4</v>
      </c>
      <c r="CF64" s="19"/>
      <c r="CG64" s="19"/>
      <c r="CH64" s="19"/>
    </row>
    <row r="65" spans="1:86" x14ac:dyDescent="0.3">
      <c r="A65" s="2">
        <f t="shared" si="85"/>
        <v>2019</v>
      </c>
      <c r="B65" s="5">
        <f t="shared" si="86"/>
        <v>1109.4988131980654</v>
      </c>
      <c r="C65" s="5">
        <f t="shared" si="87"/>
        <v>2690.7122839593967</v>
      </c>
      <c r="D65" s="5">
        <f t="shared" si="88"/>
        <v>3587.3428032836</v>
      </c>
      <c r="E65" s="15">
        <f t="shared" si="89"/>
        <v>2.5890498928128132E-3</v>
      </c>
      <c r="F65" s="15">
        <f t="shared" si="90"/>
        <v>5.1006018988262458E-3</v>
      </c>
      <c r="G65" s="15">
        <f t="shared" si="91"/>
        <v>1.0412697337137532E-2</v>
      </c>
      <c r="H65" s="5">
        <f t="shared" si="92"/>
        <v>47952.734473810415</v>
      </c>
      <c r="I65" s="5">
        <f t="shared" si="93"/>
        <v>11497.496534834789</v>
      </c>
      <c r="J65" s="5">
        <f t="shared" si="94"/>
        <v>4463.9335529590971</v>
      </c>
      <c r="K65" s="5">
        <f t="shared" si="95"/>
        <v>43220.17644668719</v>
      </c>
      <c r="L65" s="5">
        <f t="shared" si="96"/>
        <v>4273.0308265869899</v>
      </c>
      <c r="M65" s="5">
        <f t="shared" si="97"/>
        <v>1244.3565607594367</v>
      </c>
      <c r="N65" s="15">
        <f t="shared" si="98"/>
        <v>2.4951655518972826E-2</v>
      </c>
      <c r="O65" s="15">
        <f t="shared" si="99"/>
        <v>3.0974051396305047E-2</v>
      </c>
      <c r="P65" s="15">
        <f t="shared" si="100"/>
        <v>2.8303229013008968E-2</v>
      </c>
      <c r="Q65" s="5">
        <f t="shared" si="101"/>
        <v>6120.9892343166675</v>
      </c>
      <c r="R65" s="5">
        <f t="shared" si="102"/>
        <v>6171.2213537770594</v>
      </c>
      <c r="S65" s="5">
        <f t="shared" si="103"/>
        <v>2686.1760461664694</v>
      </c>
      <c r="T65" s="5">
        <f t="shared" si="104"/>
        <v>127.6463021657226</v>
      </c>
      <c r="U65" s="5">
        <f t="shared" si="105"/>
        <v>536.7447891877739</v>
      </c>
      <c r="V65" s="5">
        <f t="shared" si="106"/>
        <v>601.75090294205427</v>
      </c>
      <c r="W65" s="15">
        <f t="shared" si="107"/>
        <v>-1.0734613539272964E-2</v>
      </c>
      <c r="X65" s="15">
        <f t="shared" si="108"/>
        <v>-1.217998157191269E-2</v>
      </c>
      <c r="Y65" s="15">
        <f t="shared" si="109"/>
        <v>-9.7425357312937999E-3</v>
      </c>
      <c r="Z65" s="5">
        <f t="shared" si="130"/>
        <v>12766.314123993972</v>
      </c>
      <c r="AA65" s="5">
        <f t="shared" si="131"/>
        <v>17124.91346060361</v>
      </c>
      <c r="AB65" s="5">
        <f t="shared" si="132"/>
        <v>6356.3603858090673</v>
      </c>
      <c r="AC65" s="16">
        <f t="shared" si="113"/>
        <v>2.2318215022092143</v>
      </c>
      <c r="AD65" s="16">
        <f t="shared" si="114"/>
        <v>2.8831299929802636</v>
      </c>
      <c r="AE65" s="16">
        <f t="shared" si="115"/>
        <v>2.5628226551240534</v>
      </c>
      <c r="AF65" s="15">
        <f t="shared" si="116"/>
        <v>-4.0504037456468023E-3</v>
      </c>
      <c r="AG65" s="15">
        <f t="shared" si="117"/>
        <v>2.9673830763510267E-4</v>
      </c>
      <c r="AH65" s="15">
        <f t="shared" si="118"/>
        <v>9.7937136394747881E-3</v>
      </c>
      <c r="AI65" s="1">
        <f t="shared" si="76"/>
        <v>72922.211047534161</v>
      </c>
      <c r="AJ65" s="1">
        <f t="shared" si="77"/>
        <v>16380.288939411214</v>
      </c>
      <c r="AK65" s="1">
        <f t="shared" si="78"/>
        <v>6206.711115378238</v>
      </c>
      <c r="AL65" s="14">
        <f t="shared" si="119"/>
        <v>18.17283409431608</v>
      </c>
      <c r="AM65" s="14">
        <f t="shared" si="120"/>
        <v>2.9296181959993226</v>
      </c>
      <c r="AN65" s="14">
        <f t="shared" si="121"/>
        <v>1.1074493639148488</v>
      </c>
      <c r="AO65" s="11">
        <f t="shared" si="122"/>
        <v>1.8837749654181231E-2</v>
      </c>
      <c r="AP65" s="11">
        <f t="shared" si="123"/>
        <v>2.373059617310418E-2</v>
      </c>
      <c r="AQ65" s="11">
        <f t="shared" si="124"/>
        <v>2.1526644920033124E-2</v>
      </c>
      <c r="AR65" s="1">
        <f t="shared" si="133"/>
        <v>47952.734473810415</v>
      </c>
      <c r="AS65" s="1">
        <f t="shared" si="128"/>
        <v>11497.496534834789</v>
      </c>
      <c r="AT65" s="1">
        <f t="shared" si="129"/>
        <v>4463.9335529590971</v>
      </c>
      <c r="AU65" s="1">
        <f t="shared" si="82"/>
        <v>9590.546894762083</v>
      </c>
      <c r="AV65" s="1">
        <f t="shared" si="83"/>
        <v>2299.4993069669576</v>
      </c>
      <c r="AW65" s="1">
        <f t="shared" si="84"/>
        <v>892.78671059181943</v>
      </c>
      <c r="AX65" s="1">
        <f t="shared" si="31"/>
        <v>34576.141157349753</v>
      </c>
      <c r="AY65" s="1">
        <f t="shared" si="5"/>
        <v>3418.424661269592</v>
      </c>
      <c r="AZ65" s="1">
        <f t="shared" si="6"/>
        <v>995.48524860754935</v>
      </c>
      <c r="BA65" s="1">
        <f t="shared" si="32"/>
        <v>11595.282406249478</v>
      </c>
      <c r="BB65" s="1">
        <f t="shared" si="33"/>
        <v>21894.15122351997</v>
      </c>
      <c r="BC65" s="1">
        <f t="shared" si="34"/>
        <v>24764.253555201391</v>
      </c>
      <c r="BD65" s="1">
        <f t="shared" si="7"/>
        <v>19452.669787204923</v>
      </c>
      <c r="BE65" s="2">
        <f t="shared" si="134"/>
        <v>0.05</v>
      </c>
      <c r="BF65" s="2">
        <f t="shared" si="134"/>
        <v>1.4791550423791391E-2</v>
      </c>
      <c r="BG65" s="2">
        <f t="shared" si="134"/>
        <v>0.05</v>
      </c>
      <c r="BH65" s="2">
        <f t="shared" si="8"/>
        <v>3.3366020035130249E-2</v>
      </c>
      <c r="BI65" s="2">
        <f t="shared" si="35"/>
        <v>2.5000000000000006E-4</v>
      </c>
      <c r="BJ65" s="2">
        <f t="shared" si="9"/>
        <v>2.1878996393956329E-5</v>
      </c>
      <c r="BK65" s="2">
        <f t="shared" si="10"/>
        <v>2.5000000000000006E-4</v>
      </c>
      <c r="BL65" s="2">
        <f t="shared" si="11"/>
        <v>11.988183618452606</v>
      </c>
      <c r="BM65" s="2">
        <f t="shared" si="12"/>
        <v>0.25155368522517574</v>
      </c>
      <c r="BN65" s="2">
        <f t="shared" si="13"/>
        <v>1.1159833882397745</v>
      </c>
      <c r="BO65" s="2">
        <f t="shared" si="36"/>
        <v>37.561925868394894</v>
      </c>
      <c r="BP65" s="2">
        <f t="shared" si="37"/>
        <v>1.9861799609512445</v>
      </c>
      <c r="BQ65" s="2">
        <f t="shared" si="38"/>
        <v>7.0227823502976348</v>
      </c>
      <c r="BR65" s="11">
        <f t="shared" si="39"/>
        <v>5.2480328980201801E-2</v>
      </c>
      <c r="BS65" s="17">
        <f t="shared" si="135"/>
        <v>0.79554026836296321</v>
      </c>
      <c r="BT65" s="17">
        <f t="shared" si="136"/>
        <v>0.88848704791568878</v>
      </c>
      <c r="BU65" s="12">
        <f>(BU$3*temperature!$I175+BU$4*temperature!$I175^2+BU$5*temperature!$I175^6)*(K65/K$56)^$BW$1</f>
        <v>3.0145042419962116</v>
      </c>
      <c r="BV65" s="12">
        <f>(BV$3*temperature!$I175+BV$4*temperature!$I175^2+BV$5*temperature!$I175^6)*(L65/L$56)^$BW$1</f>
        <v>1.6369369311209845</v>
      </c>
      <c r="BW65" s="12">
        <f>(BW$3*temperature!$I175+BW$4*temperature!$I175^2+BW$5*temperature!$I175^6)*(M65/M$56)^$BW$1</f>
        <v>0.71360238364276662</v>
      </c>
      <c r="BX65" s="12">
        <f>(BX$3*temperature!$M175+BX$4*temperature!$M175^2+BX$5*temperature!$M175^6)*(K65/K$56)^$BW$1</f>
        <v>3.0145052006390092</v>
      </c>
      <c r="BY65" s="12">
        <f>(BY$3*temperature!$M175+BY$4*temperature!$M175^2+BY$5*temperature!$M175^6)*(L65/L$56)^$BW$1</f>
        <v>1.6369373027195411</v>
      </c>
      <c r="BZ65" s="12">
        <f>(BZ$3*temperature!$M175+BZ$4*temperature!$M175^2+BZ$5*temperature!$M175^6)*(M65/M$56)^$BW$1</f>
        <v>0.71360236580730407</v>
      </c>
      <c r="CA65" s="19">
        <f t="shared" si="14"/>
        <v>9.5864279758828275E-7</v>
      </c>
      <c r="CB65" s="19">
        <f t="shared" si="15"/>
        <v>3.7159855659218977E-7</v>
      </c>
      <c r="CC65" s="19">
        <f t="shared" si="16"/>
        <v>-1.7835462551296644E-8</v>
      </c>
      <c r="CD65" s="19">
        <f t="shared" si="17"/>
        <v>5.016238032503474E-4</v>
      </c>
      <c r="CE65" s="19">
        <f t="shared" si="18"/>
        <v>3.9906193505503165E-4</v>
      </c>
      <c r="CF65" s="19"/>
      <c r="CG65" s="19"/>
      <c r="CH65" s="19"/>
    </row>
    <row r="66" spans="1:86" x14ac:dyDescent="0.3">
      <c r="A66" s="2">
        <f t="shared" si="85"/>
        <v>2020</v>
      </c>
      <c r="B66" s="5">
        <f t="shared" si="86"/>
        <v>1112.2277335922824</v>
      </c>
      <c r="C66" s="5">
        <f t="shared" si="87"/>
        <v>2703.7503235349172</v>
      </c>
      <c r="D66" s="5">
        <f t="shared" si="88"/>
        <v>3622.8290223959934</v>
      </c>
      <c r="E66" s="15">
        <f t="shared" si="89"/>
        <v>2.4595973981721723E-3</v>
      </c>
      <c r="F66" s="15">
        <f t="shared" si="90"/>
        <v>4.8455718038849334E-3</v>
      </c>
      <c r="G66" s="15">
        <f t="shared" si="91"/>
        <v>9.8920624702806548E-3</v>
      </c>
      <c r="H66" s="5">
        <f t="shared" si="92"/>
        <v>49256.3938319027</v>
      </c>
      <c r="I66" s="5">
        <f t="shared" si="93"/>
        <v>11907.330184033826</v>
      </c>
      <c r="J66" s="5">
        <f t="shared" si="94"/>
        <v>4634.4681784459081</v>
      </c>
      <c r="K66" s="5">
        <f t="shared" si="95"/>
        <v>44286.248530068558</v>
      </c>
      <c r="L66" s="5">
        <f t="shared" si="96"/>
        <v>4404.0050889262702</v>
      </c>
      <c r="M66" s="5">
        <f t="shared" si="97"/>
        <v>1279.2401048451513</v>
      </c>
      <c r="N66" s="15">
        <f t="shared" si="98"/>
        <v>2.4666074297414964E-2</v>
      </c>
      <c r="O66" s="15">
        <f t="shared" si="99"/>
        <v>3.0651373148153471E-2</v>
      </c>
      <c r="P66" s="15">
        <f t="shared" si="100"/>
        <v>2.8033399096176304E-2</v>
      </c>
      <c r="Q66" s="5">
        <f t="shared" si="101"/>
        <v>6219.9037587360772</v>
      </c>
      <c r="R66" s="5">
        <f t="shared" si="102"/>
        <v>6313.3527625056804</v>
      </c>
      <c r="S66" s="5">
        <f t="shared" si="103"/>
        <v>2761.6254720967559</v>
      </c>
      <c r="T66" s="5">
        <f t="shared" si="104"/>
        <v>126.2760684422563</v>
      </c>
      <c r="U66" s="5">
        <f t="shared" si="105"/>
        <v>530.20724754664661</v>
      </c>
      <c r="V66" s="5">
        <f t="shared" si="106"/>
        <v>595.88832326880299</v>
      </c>
      <c r="W66" s="15">
        <f t="shared" si="107"/>
        <v>-1.0734613539272964E-2</v>
      </c>
      <c r="X66" s="15">
        <f t="shared" si="108"/>
        <v>-1.217998157191269E-2</v>
      </c>
      <c r="Y66" s="15">
        <f t="shared" si="109"/>
        <v>-9.7425357312937999E-3</v>
      </c>
      <c r="Z66" s="5">
        <f t="shared" si="130"/>
        <v>12925.3418529133</v>
      </c>
      <c r="AA66" s="5">
        <f t="shared" si="131"/>
        <v>17534.457304587817</v>
      </c>
      <c r="AB66" s="5">
        <f t="shared" si="132"/>
        <v>6604.0339079537016</v>
      </c>
      <c r="AC66" s="16">
        <f t="shared" si="113"/>
        <v>2.2227817240370511</v>
      </c>
      <c r="AD66" s="16">
        <f t="shared" si="114"/>
        <v>2.8839855280950726</v>
      </c>
      <c r="AE66" s="16">
        <f t="shared" si="115"/>
        <v>2.587922206317097</v>
      </c>
      <c r="AF66" s="15">
        <f t="shared" si="116"/>
        <v>-4.0504037456468023E-3</v>
      </c>
      <c r="AG66" s="15">
        <f t="shared" si="117"/>
        <v>2.9673830763510267E-4</v>
      </c>
      <c r="AH66" s="15">
        <f t="shared" si="118"/>
        <v>9.7937136394747881E-3</v>
      </c>
      <c r="AI66" s="1">
        <f t="shared" si="76"/>
        <v>75220.536837542837</v>
      </c>
      <c r="AJ66" s="1">
        <f t="shared" si="77"/>
        <v>17041.75935243705</v>
      </c>
      <c r="AK66" s="1">
        <f t="shared" si="78"/>
        <v>6478.8267144322335</v>
      </c>
      <c r="AL66" s="14">
        <f t="shared" si="119"/>
        <v>18.511746040500022</v>
      </c>
      <c r="AM66" s="14">
        <f t="shared" si="120"/>
        <v>2.9984445664864543</v>
      </c>
      <c r="AN66" s="14">
        <f t="shared" si="121"/>
        <v>1.1310506364465212</v>
      </c>
      <c r="AO66" s="11">
        <f t="shared" si="122"/>
        <v>1.864937215763942E-2</v>
      </c>
      <c r="AP66" s="11">
        <f t="shared" si="123"/>
        <v>2.3493290211373138E-2</v>
      </c>
      <c r="AQ66" s="11">
        <f t="shared" si="124"/>
        <v>2.1311378470832792E-2</v>
      </c>
      <c r="AR66" s="1">
        <f t="shared" si="133"/>
        <v>49256.3938319027</v>
      </c>
      <c r="AS66" s="1">
        <f t="shared" si="128"/>
        <v>11907.330184033826</v>
      </c>
      <c r="AT66" s="1">
        <f t="shared" si="129"/>
        <v>4634.4681784459081</v>
      </c>
      <c r="AU66" s="1">
        <f t="shared" si="82"/>
        <v>9851.2787663805411</v>
      </c>
      <c r="AV66" s="1">
        <f t="shared" si="83"/>
        <v>2381.4660368067653</v>
      </c>
      <c r="AW66" s="1">
        <f t="shared" si="84"/>
        <v>926.89363568918168</v>
      </c>
      <c r="AX66" s="1">
        <f t="shared" si="31"/>
        <v>35428.998824054841</v>
      </c>
      <c r="AY66" s="1">
        <f t="shared" si="5"/>
        <v>3523.2040711410164</v>
      </c>
      <c r="AZ66" s="1">
        <f t="shared" si="6"/>
        <v>1023.392083876121</v>
      </c>
      <c r="BA66" s="1">
        <f t="shared" si="32"/>
        <v>11650.903539333785</v>
      </c>
      <c r="BB66" s="1">
        <f t="shared" si="33"/>
        <v>22081.869840771858</v>
      </c>
      <c r="BC66" s="1">
        <f t="shared" si="34"/>
        <v>25109.385828589155</v>
      </c>
      <c r="BD66" s="1">
        <f t="shared" si="7"/>
        <v>19048.014900277543</v>
      </c>
      <c r="BE66" s="2">
        <f t="shared" ref="BE66:BE70" si="137">BE65</f>
        <v>0.05</v>
      </c>
      <c r="BF66" s="2">
        <f t="shared" ref="BF66:BF70" si="138">BF65</f>
        <v>1.4791550423791391E-2</v>
      </c>
      <c r="BG66" s="2">
        <f t="shared" ref="BG66:BG70" si="139">BG65</f>
        <v>0.05</v>
      </c>
      <c r="BH66" s="2">
        <f t="shared" si="8"/>
        <v>3.3343302492095148E-2</v>
      </c>
      <c r="BI66" s="2">
        <f t="shared" si="35"/>
        <v>2.5000000000000006E-4</v>
      </c>
      <c r="BJ66" s="2">
        <f t="shared" si="9"/>
        <v>2.1878996393956329E-5</v>
      </c>
      <c r="BK66" s="2">
        <f t="shared" si="10"/>
        <v>2.5000000000000006E-4</v>
      </c>
      <c r="BL66" s="2">
        <f t="shared" si="11"/>
        <v>12.314098457975678</v>
      </c>
      <c r="BM66" s="2">
        <f t="shared" si="12"/>
        <v>0.26052043415812343</v>
      </c>
      <c r="BN66" s="2">
        <f t="shared" si="13"/>
        <v>1.1586170446114772</v>
      </c>
      <c r="BO66" s="2">
        <f t="shared" si="36"/>
        <v>38.108387687092858</v>
      </c>
      <c r="BP66" s="2">
        <f t="shared" si="37"/>
        <v>2.0089344285983288</v>
      </c>
      <c r="BQ66" s="2">
        <f t="shared" si="38"/>
        <v>7.017632318429337</v>
      </c>
      <c r="BR66" s="11">
        <f t="shared" si="39"/>
        <v>5.2384394483194291E-2</v>
      </c>
      <c r="BS66" s="17">
        <f t="shared" si="135"/>
        <v>0.75587186425973396</v>
      </c>
      <c r="BT66" s="17">
        <f t="shared" si="136"/>
        <v>0.86260878438416388</v>
      </c>
      <c r="BU66" s="12">
        <f>(BU$3*temperature!$I176+BU$4*temperature!$I176^2+BU$5*temperature!$I176^6)*(K66/K$56)^$BW$1</f>
        <v>3.0315734767915159</v>
      </c>
      <c r="BV66" s="12">
        <f>(BV$3*temperature!$I176+BV$4*temperature!$I176^2+BV$5*temperature!$I176^6)*(L66/L$56)^$BW$1</f>
        <v>1.638096757282693</v>
      </c>
      <c r="BW66" s="12">
        <f>(BW$3*temperature!$I176+BW$4*temperature!$I176^2+BW$5*temperature!$I176^6)*(M66/M$56)^$BW$1</f>
        <v>0.70766000023714137</v>
      </c>
      <c r="BX66" s="12">
        <f>(BX$3*temperature!$M176+BX$4*temperature!$M176^2+BX$5*temperature!$M176^6)*(K66/K$56)^$BW$1</f>
        <v>3.0315745803271437</v>
      </c>
      <c r="BY66" s="12">
        <f>(BY$3*temperature!$M176+BY$4*temperature!$M176^2+BY$5*temperature!$M176^6)*(L66/L$56)^$BW$1</f>
        <v>1.6380971701422702</v>
      </c>
      <c r="BZ66" s="12">
        <f>(BZ$3*temperature!$M176+BZ$4*temperature!$M176^2+BZ$5*temperature!$M176^6)*(M66/M$56)^$BW$1</f>
        <v>0.70765995624161071</v>
      </c>
      <c r="CA66" s="19">
        <f t="shared" si="14"/>
        <v>1.1035356277666608E-6</v>
      </c>
      <c r="CB66" s="19">
        <f t="shared" si="15"/>
        <v>4.1285957719239263E-7</v>
      </c>
      <c r="CC66" s="19">
        <f t="shared" si="16"/>
        <v>-4.3995530663032412E-8</v>
      </c>
      <c r="CD66" s="19">
        <f t="shared" si="17"/>
        <v>5.9068344907229383E-4</v>
      </c>
      <c r="CE66" s="19">
        <f t="shared" si="18"/>
        <v>4.4648099983764434E-4</v>
      </c>
      <c r="CF66" s="19"/>
      <c r="CG66" s="19"/>
      <c r="CH66" s="19"/>
    </row>
    <row r="67" spans="1:86" x14ac:dyDescent="0.3">
      <c r="A67" s="2">
        <f t="shared" si="85"/>
        <v>2021</v>
      </c>
      <c r="B67" s="5">
        <f t="shared" si="86"/>
        <v>1114.8265844100149</v>
      </c>
      <c r="C67" s="5">
        <f t="shared" si="87"/>
        <v>2716.19647905076</v>
      </c>
      <c r="D67" s="5">
        <f t="shared" si="88"/>
        <v>3656.8744108542464</v>
      </c>
      <c r="E67" s="15">
        <f t="shared" si="89"/>
        <v>2.3366175282635636E-3</v>
      </c>
      <c r="F67" s="15">
        <f t="shared" si="90"/>
        <v>4.6032932136906863E-3</v>
      </c>
      <c r="G67" s="15">
        <f t="shared" si="91"/>
        <v>9.397459346766621E-3</v>
      </c>
      <c r="H67" s="5">
        <f t="shared" si="92"/>
        <v>50575.41735634896</v>
      </c>
      <c r="I67" s="5">
        <f t="shared" si="93"/>
        <v>12324.960307842244</v>
      </c>
      <c r="J67" s="5">
        <f t="shared" si="94"/>
        <v>4807.8826075073839</v>
      </c>
      <c r="K67" s="5">
        <f t="shared" si="95"/>
        <v>45366.174491716418</v>
      </c>
      <c r="L67" s="5">
        <f t="shared" si="96"/>
        <v>4537.580547983589</v>
      </c>
      <c r="M67" s="5">
        <f t="shared" si="97"/>
        <v>1314.751907595389</v>
      </c>
      <c r="N67" s="15">
        <f t="shared" si="98"/>
        <v>2.4385130768406205E-2</v>
      </c>
      <c r="O67" s="15">
        <f t="shared" si="99"/>
        <v>3.0330450660284169E-2</v>
      </c>
      <c r="P67" s="15">
        <f t="shared" si="100"/>
        <v>2.7760076170013637E-2</v>
      </c>
      <c r="Q67" s="5">
        <f t="shared" si="101"/>
        <v>6317.9086313932576</v>
      </c>
      <c r="R67" s="5">
        <f t="shared" si="102"/>
        <v>6455.1897410043821</v>
      </c>
      <c r="S67" s="5">
        <f t="shared" si="103"/>
        <v>2837.0491195220966</v>
      </c>
      <c r="T67" s="5">
        <f t="shared" si="104"/>
        <v>124.9205436482699</v>
      </c>
      <c r="U67" s="5">
        <f t="shared" si="105"/>
        <v>523.74933304223396</v>
      </c>
      <c r="V67" s="5">
        <f t="shared" si="106"/>
        <v>590.08285998749591</v>
      </c>
      <c r="W67" s="15">
        <f t="shared" si="107"/>
        <v>-1.0734613539272964E-2</v>
      </c>
      <c r="X67" s="15">
        <f t="shared" si="108"/>
        <v>-1.217998157191269E-2</v>
      </c>
      <c r="Y67" s="15">
        <f t="shared" si="109"/>
        <v>-9.7425357312937999E-3</v>
      </c>
      <c r="Z67" s="5">
        <f t="shared" si="130"/>
        <v>13081.015110677074</v>
      </c>
      <c r="AA67" s="5">
        <f t="shared" si="131"/>
        <v>17943.622081586193</v>
      </c>
      <c r="AB67" s="5">
        <f t="shared" si="132"/>
        <v>6856.0229863562035</v>
      </c>
      <c r="AC67" s="16">
        <f t="shared" si="113"/>
        <v>2.2137785606162561</v>
      </c>
      <c r="AD67" s="16">
        <f t="shared" si="114"/>
        <v>2.8848413170799239</v>
      </c>
      <c r="AE67" s="16">
        <f t="shared" si="115"/>
        <v>2.6132675753270043</v>
      </c>
      <c r="AF67" s="15">
        <f t="shared" si="116"/>
        <v>-4.0504037456468023E-3</v>
      </c>
      <c r="AG67" s="15">
        <f t="shared" si="117"/>
        <v>2.9673830763510267E-4</v>
      </c>
      <c r="AH67" s="15">
        <f t="shared" si="118"/>
        <v>9.7937136394747881E-3</v>
      </c>
      <c r="AI67" s="1">
        <f t="shared" si="76"/>
        <v>77549.761920169098</v>
      </c>
      <c r="AJ67" s="1">
        <f t="shared" si="77"/>
        <v>17719.049454000109</v>
      </c>
      <c r="AK67" s="1">
        <f t="shared" si="78"/>
        <v>6757.8376786781919</v>
      </c>
      <c r="AL67" s="14">
        <f t="shared" si="119"/>
        <v>18.853526157285042</v>
      </c>
      <c r="AM67" s="14">
        <f t="shared" si="120"/>
        <v>3.0681834615858041</v>
      </c>
      <c r="AN67" s="14">
        <f t="shared" si="121"/>
        <v>1.1549138421476792</v>
      </c>
      <c r="AO67" s="11">
        <f t="shared" si="122"/>
        <v>1.8462878436063025E-2</v>
      </c>
      <c r="AP67" s="11">
        <f t="shared" si="123"/>
        <v>2.3258357309259407E-2</v>
      </c>
      <c r="AQ67" s="11">
        <f t="shared" si="124"/>
        <v>2.1098264686124465E-2</v>
      </c>
      <c r="AR67" s="1">
        <f t="shared" si="133"/>
        <v>50575.41735634896</v>
      </c>
      <c r="AS67" s="1">
        <f t="shared" si="128"/>
        <v>12324.960307842244</v>
      </c>
      <c r="AT67" s="1">
        <f t="shared" si="129"/>
        <v>4807.8826075073839</v>
      </c>
      <c r="AU67" s="1">
        <f t="shared" si="82"/>
        <v>10115.083471269792</v>
      </c>
      <c r="AV67" s="1">
        <f t="shared" si="83"/>
        <v>2464.9920615684491</v>
      </c>
      <c r="AW67" s="1">
        <f t="shared" si="84"/>
        <v>961.5765215014768</v>
      </c>
      <c r="AX67" s="1">
        <f t="shared" si="31"/>
        <v>36292.939593373136</v>
      </c>
      <c r="AY67" s="1">
        <f t="shared" si="5"/>
        <v>3630.0644383868716</v>
      </c>
      <c r="AZ67" s="1">
        <f t="shared" si="6"/>
        <v>1051.8015260763109</v>
      </c>
      <c r="BA67" s="1">
        <f t="shared" si="32"/>
        <v>11704.986271332213</v>
      </c>
      <c r="BB67" s="1">
        <f t="shared" si="33"/>
        <v>22264.677963306676</v>
      </c>
      <c r="BC67" s="1">
        <f t="shared" si="34"/>
        <v>25445.481885157471</v>
      </c>
      <c r="BD67" s="1">
        <f t="shared" si="7"/>
        <v>18646.31727440083</v>
      </c>
      <c r="BE67" s="2">
        <f t="shared" si="137"/>
        <v>0.05</v>
      </c>
      <c r="BF67" s="2">
        <f t="shared" si="138"/>
        <v>1.4791550423791391E-2</v>
      </c>
      <c r="BG67" s="2">
        <f t="shared" si="139"/>
        <v>0.05</v>
      </c>
      <c r="BH67" s="2">
        <f t="shared" si="8"/>
        <v>3.3322172573152467E-2</v>
      </c>
      <c r="BI67" s="2">
        <f t="shared" si="35"/>
        <v>2.5000000000000006E-4</v>
      </c>
      <c r="BJ67" s="2">
        <f t="shared" si="9"/>
        <v>2.1878996393956329E-5</v>
      </c>
      <c r="BK67" s="2">
        <f t="shared" si="10"/>
        <v>2.5000000000000006E-4</v>
      </c>
      <c r="BL67" s="2">
        <f t="shared" si="11"/>
        <v>12.643854339087243</v>
      </c>
      <c r="BM67" s="2">
        <f t="shared" si="12"/>
        <v>0.26965776213093534</v>
      </c>
      <c r="BN67" s="2">
        <f t="shared" si="13"/>
        <v>1.2019706518768463</v>
      </c>
      <c r="BO67" s="2">
        <f t="shared" si="36"/>
        <v>38.663220651024218</v>
      </c>
      <c r="BP67" s="2">
        <f t="shared" si="37"/>
        <v>2.0319785050729346</v>
      </c>
      <c r="BQ67" s="2">
        <f t="shared" si="38"/>
        <v>7.0126407351248519</v>
      </c>
      <c r="BR67" s="11">
        <f t="shared" si="39"/>
        <v>5.2282908307715176E-2</v>
      </c>
      <c r="BS67" s="17">
        <f t="shared" si="135"/>
        <v>0.71824693355599223</v>
      </c>
      <c r="BT67" s="17">
        <f t="shared" si="136"/>
        <v>0.83748425668365423</v>
      </c>
      <c r="BU67" s="12">
        <f>(BU$3*temperature!$I177+BU$4*temperature!$I177^2+BU$5*temperature!$I177^6)*(K67/K$56)^$BW$1</f>
        <v>3.0477315853271927</v>
      </c>
      <c r="BV67" s="12">
        <f>(BV$3*temperature!$I177+BV$4*temperature!$I177^2+BV$5*temperature!$I177^6)*(L67/L$56)^$BW$1</f>
        <v>1.6385048504555793</v>
      </c>
      <c r="BW67" s="12">
        <f>(BW$3*temperature!$I177+BW$4*temperature!$I177^2+BW$5*temperature!$I177^6)*(M67/M$56)^$BW$1</f>
        <v>0.70107112537356731</v>
      </c>
      <c r="BX67" s="12">
        <f>(BX$3*temperature!$M177+BX$4*temperature!$M177^2+BX$5*temperature!$M177^6)*(K67/K$56)^$BW$1</f>
        <v>3.0477328049189598</v>
      </c>
      <c r="BY67" s="12">
        <f>(BY$3*temperature!$M177+BY$4*temperature!$M177^2+BY$5*temperature!$M177^6)*(L67/L$56)^$BW$1</f>
        <v>1.6385052888095437</v>
      </c>
      <c r="BZ67" s="12">
        <f>(BZ$3*temperature!$M177+BZ$4*temperature!$M177^2+BZ$5*temperature!$M177^6)*(M67/M$56)^$BW$1</f>
        <v>0.70107104838589873</v>
      </c>
      <c r="CA67" s="19">
        <f t="shared" si="14"/>
        <v>1.2195917671320444E-6</v>
      </c>
      <c r="CB67" s="19">
        <f t="shared" si="15"/>
        <v>4.3835396446034736E-7</v>
      </c>
      <c r="CC67" s="19">
        <f t="shared" si="16"/>
        <v>-7.698766857355821E-8</v>
      </c>
      <c r="CD67" s="19">
        <f t="shared" si="17"/>
        <v>6.6713910167102031E-4</v>
      </c>
      <c r="CE67" s="19">
        <f t="shared" si="18"/>
        <v>4.7917061403050966E-4</v>
      </c>
      <c r="CF67" s="19"/>
      <c r="CG67" s="19"/>
      <c r="CH67" s="19"/>
    </row>
    <row r="68" spans="1:86" x14ac:dyDescent="0.3">
      <c r="A68" s="2">
        <f t="shared" si="85"/>
        <v>2022</v>
      </c>
      <c r="B68" s="5">
        <f t="shared" si="86"/>
        <v>1117.3012615812161</v>
      </c>
      <c r="C68" s="5">
        <f t="shared" si="87"/>
        <v>2728.0747554288719</v>
      </c>
      <c r="D68" s="5">
        <f t="shared" si="88"/>
        <v>3689.5214730358684</v>
      </c>
      <c r="E68" s="15">
        <f t="shared" si="89"/>
        <v>2.2197866518503854E-3</v>
      </c>
      <c r="F68" s="15">
        <f t="shared" si="90"/>
        <v>4.3731285530061517E-3</v>
      </c>
      <c r="G68" s="15">
        <f t="shared" si="91"/>
        <v>8.9275863794282904E-3</v>
      </c>
      <c r="H68" s="5">
        <f t="shared" si="92"/>
        <v>51909.689510130229</v>
      </c>
      <c r="I68" s="5">
        <f t="shared" si="93"/>
        <v>12750.366540066174</v>
      </c>
      <c r="J68" s="5">
        <f t="shared" si="94"/>
        <v>4984.1256809909091</v>
      </c>
      <c r="K68" s="5">
        <f t="shared" si="95"/>
        <v>46459.886241126325</v>
      </c>
      <c r="L68" s="5">
        <f t="shared" si="96"/>
        <v>4673.7599527626317</v>
      </c>
      <c r="M68" s="5">
        <f t="shared" si="97"/>
        <v>1350.8867525006692</v>
      </c>
      <c r="N68" s="15">
        <f t="shared" si="98"/>
        <v>2.4108529353948693E-2</v>
      </c>
      <c r="O68" s="15">
        <f t="shared" si="99"/>
        <v>3.001145728191168E-2</v>
      </c>
      <c r="P68" s="15">
        <f t="shared" si="100"/>
        <v>2.7484154764505275E-2</v>
      </c>
      <c r="Q68" s="5">
        <f t="shared" si="101"/>
        <v>6414.977102738093</v>
      </c>
      <c r="R68" s="5">
        <f t="shared" si="102"/>
        <v>6596.6581035346708</v>
      </c>
      <c r="S68" s="5">
        <f t="shared" si="103"/>
        <v>2912.3938795626764</v>
      </c>
      <c r="T68" s="5">
        <f t="shared" si="104"/>
        <v>123.57956988908984</v>
      </c>
      <c r="U68" s="5">
        <f t="shared" si="105"/>
        <v>517.37007581747798</v>
      </c>
      <c r="V68" s="5">
        <f t="shared" si="106"/>
        <v>584.3339566396437</v>
      </c>
      <c r="W68" s="15">
        <f t="shared" si="107"/>
        <v>-1.0734613539272964E-2</v>
      </c>
      <c r="X68" s="15">
        <f t="shared" si="108"/>
        <v>-1.217998157191269E-2</v>
      </c>
      <c r="Y68" s="15">
        <f t="shared" si="109"/>
        <v>-9.7425357312937999E-3</v>
      </c>
      <c r="Z68" s="5">
        <f t="shared" si="130"/>
        <v>13233.309908708763</v>
      </c>
      <c r="AA68" s="5">
        <f t="shared" si="131"/>
        <v>18352.191075243514</v>
      </c>
      <c r="AB68" s="5">
        <f t="shared" si="132"/>
        <v>7112.2498199292031</v>
      </c>
      <c r="AC68" s="16">
        <f t="shared" si="113"/>
        <v>2.2048118636423033</v>
      </c>
      <c r="AD68" s="16">
        <f t="shared" si="114"/>
        <v>2.8856973600101501</v>
      </c>
      <c r="AE68" s="16">
        <f t="shared" si="115"/>
        <v>2.6388611696230817</v>
      </c>
      <c r="AF68" s="15">
        <f t="shared" si="116"/>
        <v>-4.0504037456468023E-3</v>
      </c>
      <c r="AG68" s="15">
        <f t="shared" si="117"/>
        <v>2.9673830763510267E-4</v>
      </c>
      <c r="AH68" s="15">
        <f t="shared" si="118"/>
        <v>9.7937136394747881E-3</v>
      </c>
      <c r="AI68" s="1">
        <f t="shared" si="76"/>
        <v>79909.869199421984</v>
      </c>
      <c r="AJ68" s="1">
        <f t="shared" si="77"/>
        <v>18412.136570168546</v>
      </c>
      <c r="AK68" s="1">
        <f t="shared" si="78"/>
        <v>7043.6304323118502</v>
      </c>
      <c r="AL68" s="14">
        <f t="shared" si="119"/>
        <v>19.198135615202801</v>
      </c>
      <c r="AM68" s="14">
        <f t="shared" si="120"/>
        <v>3.1388307597533278</v>
      </c>
      <c r="AN68" s="14">
        <f t="shared" si="121"/>
        <v>1.1790368532996669</v>
      </c>
      <c r="AO68" s="11">
        <f t="shared" si="122"/>
        <v>1.8278249651702393E-2</v>
      </c>
      <c r="AP68" s="11">
        <f t="shared" si="123"/>
        <v>2.3025773736166811E-2</v>
      </c>
      <c r="AQ68" s="11">
        <f t="shared" si="124"/>
        <v>2.0887282039263221E-2</v>
      </c>
      <c r="AR68" s="1">
        <f t="shared" si="133"/>
        <v>51909.689510130229</v>
      </c>
      <c r="AS68" s="1">
        <f t="shared" si="128"/>
        <v>12750.366540066174</v>
      </c>
      <c r="AT68" s="1">
        <f t="shared" si="129"/>
        <v>4984.1256809909091</v>
      </c>
      <c r="AU68" s="1">
        <f t="shared" si="82"/>
        <v>10381.937902026046</v>
      </c>
      <c r="AV68" s="1">
        <f t="shared" si="83"/>
        <v>2550.073308013235</v>
      </c>
      <c r="AW68" s="1">
        <f t="shared" si="84"/>
        <v>996.82513619818189</v>
      </c>
      <c r="AX68" s="1">
        <f t="shared" si="31"/>
        <v>37167.908992901059</v>
      </c>
      <c r="AY68" s="1">
        <f t="shared" si="5"/>
        <v>3739.0079622101061</v>
      </c>
      <c r="AZ68" s="1">
        <f t="shared" si="6"/>
        <v>1080.7094020005352</v>
      </c>
      <c r="BA68" s="1">
        <f t="shared" si="32"/>
        <v>11757.585760405605</v>
      </c>
      <c r="BB68" s="1">
        <f t="shared" si="33"/>
        <v>22442.713230201851</v>
      </c>
      <c r="BC68" s="1">
        <f t="shared" si="34"/>
        <v>25772.683526400528</v>
      </c>
      <c r="BD68" s="1">
        <f t="shared" si="7"/>
        <v>18247.979618990299</v>
      </c>
      <c r="BE68" s="2">
        <f t="shared" si="137"/>
        <v>0.05</v>
      </c>
      <c r="BF68" s="2">
        <f t="shared" si="138"/>
        <v>1.4791550423791391E-2</v>
      </c>
      <c r="BG68" s="2">
        <f t="shared" si="139"/>
        <v>0.05</v>
      </c>
      <c r="BH68" s="2">
        <f t="shared" si="8"/>
        <v>3.3302590443555026E-2</v>
      </c>
      <c r="BI68" s="2">
        <f t="shared" si="35"/>
        <v>2.5000000000000006E-4</v>
      </c>
      <c r="BJ68" s="2">
        <f t="shared" si="9"/>
        <v>2.1878996393956329E-5</v>
      </c>
      <c r="BK68" s="2">
        <f t="shared" si="10"/>
        <v>2.5000000000000006E-4</v>
      </c>
      <c r="BL68" s="2">
        <f t="shared" si="11"/>
        <v>12.977422377532561</v>
      </c>
      <c r="BM68" s="2">
        <f t="shared" si="12"/>
        <v>0.27896522355172926</v>
      </c>
      <c r="BN68" s="2">
        <f t="shared" si="13"/>
        <v>1.2460314202477276</v>
      </c>
      <c r="BO68" s="2">
        <f t="shared" si="36"/>
        <v>39.226535060566199</v>
      </c>
      <c r="BP68" s="2">
        <f t="shared" si="37"/>
        <v>2.0553152353957702</v>
      </c>
      <c r="BQ68" s="2">
        <f t="shared" si="38"/>
        <v>7.0078045726472009</v>
      </c>
      <c r="BR68" s="11">
        <f t="shared" si="39"/>
        <v>5.2176109248716934E-2</v>
      </c>
      <c r="BS68" s="17">
        <f t="shared" si="135"/>
        <v>0.68256067630242068</v>
      </c>
      <c r="BT68" s="17">
        <f t="shared" si="136"/>
        <v>0.81309151134335356</v>
      </c>
      <c r="BU68" s="12">
        <f>(BU$3*temperature!$I178+BU$4*temperature!$I178^2+BU$5*temperature!$I178^6)*(K68/K$56)^$BW$1</f>
        <v>3.0629433320223143</v>
      </c>
      <c r="BV68" s="12">
        <f>(BV$3*temperature!$I178+BV$4*temperature!$I178^2+BV$5*temperature!$I178^6)*(L68/L$56)^$BW$1</f>
        <v>1.6381381895947169</v>
      </c>
      <c r="BW68" s="12">
        <f>(BW$3*temperature!$I178+BW$4*temperature!$I178^2+BW$5*temperature!$I178^6)*(M68/M$56)^$BW$1</f>
        <v>0.69381663413946748</v>
      </c>
      <c r="BX68" s="12">
        <f>(BX$3*temperature!$M178+BX$4*temperature!$M178^2+BX$5*temperature!$M178^6)*(K68/K$56)^$BW$1</f>
        <v>3.062944641645736</v>
      </c>
      <c r="BY68" s="12">
        <f>(BY$3*temperature!$M178+BY$4*temperature!$M178^2+BY$5*temperature!$M178^6)*(L68/L$56)^$BW$1</f>
        <v>1.6381386392656345</v>
      </c>
      <c r="BZ68" s="12">
        <f>(BZ$3*temperature!$M178+BZ$4*temperature!$M178^2+BZ$5*temperature!$M178^6)*(M68/M$56)^$BW$1</f>
        <v>0.69381651800793376</v>
      </c>
      <c r="CA68" s="19">
        <f t="shared" si="14"/>
        <v>1.3096234217080394E-6</v>
      </c>
      <c r="CB68" s="19">
        <f t="shared" si="15"/>
        <v>4.4967091761272115E-7</v>
      </c>
      <c r="CC68" s="19">
        <f t="shared" si="16"/>
        <v>-1.1613153372280749E-7</v>
      </c>
      <c r="CD68" s="19">
        <f t="shared" si="17"/>
        <v>7.313680005842806E-4</v>
      </c>
      <c r="CE68" s="19">
        <f t="shared" si="18"/>
        <v>4.9920303710475572E-4</v>
      </c>
      <c r="CF68" s="19"/>
      <c r="CG68" s="19"/>
      <c r="CH68" s="19"/>
    </row>
    <row r="69" spans="1:86" x14ac:dyDescent="0.3">
      <c r="A69" s="2">
        <f t="shared" si="85"/>
        <v>2023</v>
      </c>
      <c r="B69" s="5">
        <f t="shared" si="86"/>
        <v>1119.657423486442</v>
      </c>
      <c r="C69" s="5">
        <f t="shared" si="87"/>
        <v>2739.4084659561881</v>
      </c>
      <c r="D69" s="5">
        <f t="shared" si="88"/>
        <v>3720.813068602688</v>
      </c>
      <c r="E69" s="15">
        <f t="shared" si="89"/>
        <v>2.1087973192578662E-3</v>
      </c>
      <c r="F69" s="15">
        <f t="shared" si="90"/>
        <v>4.154472125355844E-3</v>
      </c>
      <c r="G69" s="15">
        <f t="shared" si="91"/>
        <v>8.4812070604568749E-3</v>
      </c>
      <c r="H69" s="5">
        <f t="shared" si="92"/>
        <v>53259.085409712927</v>
      </c>
      <c r="I69" s="5">
        <f t="shared" si="93"/>
        <v>13183.526772348936</v>
      </c>
      <c r="J69" s="5">
        <f t="shared" si="94"/>
        <v>5163.1472756415224</v>
      </c>
      <c r="K69" s="5">
        <f t="shared" si="95"/>
        <v>47567.304331241139</v>
      </c>
      <c r="L69" s="5">
        <f t="shared" si="96"/>
        <v>4812.5450936529969</v>
      </c>
      <c r="M69" s="5">
        <f t="shared" si="97"/>
        <v>1387.6395240625425</v>
      </c>
      <c r="N69" s="15">
        <f t="shared" si="98"/>
        <v>2.3836005201720134E-2</v>
      </c>
      <c r="O69" s="15">
        <f t="shared" si="99"/>
        <v>2.9694537651282271E-2</v>
      </c>
      <c r="P69" s="15">
        <f t="shared" si="100"/>
        <v>2.7206404603375534E-2</v>
      </c>
      <c r="Q69" s="5">
        <f t="shared" si="101"/>
        <v>6511.0824873967795</v>
      </c>
      <c r="R69" s="5">
        <f t="shared" si="102"/>
        <v>6737.685487292264</v>
      </c>
      <c r="S69" s="5">
        <f t="shared" si="103"/>
        <v>2987.6090238106694</v>
      </c>
      <c r="T69" s="5">
        <f t="shared" si="104"/>
        <v>122.25299096498088</v>
      </c>
      <c r="U69" s="5">
        <f t="shared" si="105"/>
        <v>511.06851782816204</v>
      </c>
      <c r="V69" s="5">
        <f t="shared" si="106"/>
        <v>578.64106218807365</v>
      </c>
      <c r="W69" s="15">
        <f t="shared" si="107"/>
        <v>-1.0734613539272964E-2</v>
      </c>
      <c r="X69" s="15">
        <f t="shared" si="108"/>
        <v>-1.217998157191269E-2</v>
      </c>
      <c r="Y69" s="15">
        <f t="shared" si="109"/>
        <v>-9.7425357312937999E-3</v>
      </c>
      <c r="Z69" s="5">
        <f t="shared" si="130"/>
        <v>13382.202976778366</v>
      </c>
      <c r="AA69" s="5">
        <f t="shared" si="131"/>
        <v>18759.952673921736</v>
      </c>
      <c r="AB69" s="5">
        <f t="shared" si="132"/>
        <v>7372.6381689423788</v>
      </c>
      <c r="AC69" s="16">
        <f t="shared" si="113"/>
        <v>2.19588148541136</v>
      </c>
      <c r="AD69" s="16">
        <f t="shared" si="114"/>
        <v>2.8865536569611066</v>
      </c>
      <c r="AE69" s="16">
        <f t="shared" si="115"/>
        <v>2.6647054202526999</v>
      </c>
      <c r="AF69" s="15">
        <f t="shared" si="116"/>
        <v>-4.0504037456468023E-3</v>
      </c>
      <c r="AG69" s="15">
        <f t="shared" si="117"/>
        <v>2.9673830763510267E-4</v>
      </c>
      <c r="AH69" s="15">
        <f t="shared" si="118"/>
        <v>9.7937136394747881E-3</v>
      </c>
      <c r="AI69" s="1">
        <f t="shared" si="76"/>
        <v>82300.820181505842</v>
      </c>
      <c r="AJ69" s="1">
        <f t="shared" si="77"/>
        <v>19120.996221164925</v>
      </c>
      <c r="AK69" s="1">
        <f t="shared" si="78"/>
        <v>7336.0925252788475</v>
      </c>
      <c r="AL69" s="14">
        <f t="shared" si="119"/>
        <v>19.545534847668499</v>
      </c>
      <c r="AM69" s="14">
        <f t="shared" si="120"/>
        <v>3.2103820265548264</v>
      </c>
      <c r="AN69" s="14">
        <f t="shared" si="121"/>
        <v>1.2034174598363268</v>
      </c>
      <c r="AO69" s="11">
        <f t="shared" si="122"/>
        <v>1.8095467155185369E-2</v>
      </c>
      <c r="AP69" s="11">
        <f t="shared" si="123"/>
        <v>2.2795515998805142E-2</v>
      </c>
      <c r="AQ69" s="11">
        <f t="shared" si="124"/>
        <v>2.067840921887059E-2</v>
      </c>
      <c r="AR69" s="1">
        <f t="shared" si="133"/>
        <v>53259.085409712927</v>
      </c>
      <c r="AS69" s="1">
        <f t="shared" si="128"/>
        <v>13183.526772348936</v>
      </c>
      <c r="AT69" s="1">
        <f t="shared" si="129"/>
        <v>5163.1472756415224</v>
      </c>
      <c r="AU69" s="1">
        <f t="shared" si="82"/>
        <v>10651.817081942587</v>
      </c>
      <c r="AV69" s="1">
        <f t="shared" si="83"/>
        <v>2636.7053544697874</v>
      </c>
      <c r="AW69" s="1">
        <f t="shared" si="84"/>
        <v>1032.6294551283045</v>
      </c>
      <c r="AX69" s="1">
        <f t="shared" si="31"/>
        <v>38053.843464992911</v>
      </c>
      <c r="AY69" s="1">
        <f t="shared" si="5"/>
        <v>3850.0360749223978</v>
      </c>
      <c r="AZ69" s="1">
        <f t="shared" si="6"/>
        <v>1110.111619250034</v>
      </c>
      <c r="BA69" s="1">
        <f t="shared" si="32"/>
        <v>11808.755182017654</v>
      </c>
      <c r="BB69" s="1">
        <f t="shared" si="33"/>
        <v>22616.111955615223</v>
      </c>
      <c r="BC69" s="1">
        <f t="shared" si="34"/>
        <v>26091.144363877895</v>
      </c>
      <c r="BD69" s="1">
        <f t="shared" si="7"/>
        <v>17853.367622040456</v>
      </c>
      <c r="BE69" s="2">
        <f t="shared" si="137"/>
        <v>0.05</v>
      </c>
      <c r="BF69" s="2">
        <f t="shared" si="138"/>
        <v>1.4791550423791391E-2</v>
      </c>
      <c r="BG69" s="2">
        <f t="shared" si="139"/>
        <v>0.05</v>
      </c>
      <c r="BH69" s="2">
        <f t="shared" si="8"/>
        <v>3.3284517419308927E-2</v>
      </c>
      <c r="BI69" s="2">
        <f t="shared" si="35"/>
        <v>2.5000000000000006E-4</v>
      </c>
      <c r="BJ69" s="2">
        <f t="shared" si="9"/>
        <v>2.1878996393956329E-5</v>
      </c>
      <c r="BK69" s="2">
        <f t="shared" si="10"/>
        <v>2.5000000000000006E-4</v>
      </c>
      <c r="BL69" s="2">
        <f t="shared" si="11"/>
        <v>13.314771352428235</v>
      </c>
      <c r="BM69" s="2">
        <f t="shared" si="12"/>
        <v>0.2884423347118491</v>
      </c>
      <c r="BN69" s="2">
        <f t="shared" si="13"/>
        <v>1.2907868189103808</v>
      </c>
      <c r="BO69" s="2">
        <f t="shared" si="36"/>
        <v>39.79844387514629</v>
      </c>
      <c r="BP69" s="2">
        <f t="shared" si="37"/>
        <v>2.078947686128013</v>
      </c>
      <c r="BQ69" s="2">
        <f t="shared" si="38"/>
        <v>7.0031203991422633</v>
      </c>
      <c r="BR69" s="11">
        <f t="shared" si="39"/>
        <v>5.2064238725448603E-2</v>
      </c>
      <c r="BS69" s="17">
        <f t="shared" si="135"/>
        <v>0.64871333829256772</v>
      </c>
      <c r="BT69" s="17">
        <f t="shared" si="136"/>
        <v>0.7894092343139355</v>
      </c>
      <c r="BU69" s="12">
        <f>(BU$3*temperature!$I179+BU$4*temperature!$I179^2+BU$5*temperature!$I179^6)*(K69/K$56)^$BW$1</f>
        <v>3.0771710419333598</v>
      </c>
      <c r="BV69" s="12">
        <f>(BV$3*temperature!$I179+BV$4*temperature!$I179^2+BV$5*temperature!$I179^6)*(L69/L$56)^$BW$1</f>
        <v>1.6369723947667334</v>
      </c>
      <c r="BW69" s="12">
        <f>(BW$3*temperature!$I179+BW$4*temperature!$I179^2+BW$5*temperature!$I179^6)*(M69/M$56)^$BW$1</f>
        <v>0.68587671007577389</v>
      </c>
      <c r="BX69" s="12">
        <f>(BX$3*temperature!$M179+BX$4*temperature!$M179^2+BX$5*temperature!$M179^6)*(K69/K$56)^$BW$1</f>
        <v>3.0771724179238946</v>
      </c>
      <c r="BY69" s="12">
        <f>(BY$3*temperature!$M179+BY$4*temperature!$M179^2+BY$5*temperature!$M179^6)*(L69/L$56)^$BW$1</f>
        <v>1.6369728429352337</v>
      </c>
      <c r="BZ69" s="12">
        <f>(BZ$3*temperature!$M179+BZ$4*temperature!$M179^2+BZ$5*temperature!$M179^6)*(M69/M$56)^$BW$1</f>
        <v>0.68587654925749908</v>
      </c>
      <c r="CA69" s="19">
        <f t="shared" si="14"/>
        <v>1.375990534846494E-6</v>
      </c>
      <c r="CB69" s="19">
        <f t="shared" si="15"/>
        <v>4.4816850031104138E-7</v>
      </c>
      <c r="CC69" s="19">
        <f t="shared" si="16"/>
        <v>-1.608182748080722E-7</v>
      </c>
      <c r="CD69" s="19">
        <f t="shared" si="17"/>
        <v>7.8362110403271416E-4</v>
      </c>
      <c r="CE69" s="19">
        <f t="shared" si="18"/>
        <v>5.0834546235356949E-4</v>
      </c>
      <c r="CF69" s="19"/>
      <c r="CG69" s="19"/>
      <c r="CH69" s="19"/>
    </row>
    <row r="70" spans="1:86" x14ac:dyDescent="0.3">
      <c r="A70" s="2">
        <f t="shared" si="85"/>
        <v>2024</v>
      </c>
      <c r="B70" s="5">
        <f t="shared" si="86"/>
        <v>1121.9004975309206</v>
      </c>
      <c r="C70" s="5">
        <f t="shared" si="87"/>
        <v>2750.2202222623778</v>
      </c>
      <c r="D70" s="5">
        <f t="shared" si="88"/>
        <v>3750.7922053673574</v>
      </c>
      <c r="E70" s="15">
        <f t="shared" si="89"/>
        <v>2.0033574532949726E-3</v>
      </c>
      <c r="F70" s="15">
        <f t="shared" si="90"/>
        <v>3.946748519088052E-3</v>
      </c>
      <c r="G70" s="15">
        <f t="shared" si="91"/>
        <v>8.0571467074340309E-3</v>
      </c>
      <c r="H70" s="5">
        <f t="shared" si="92"/>
        <v>54623.470872771795</v>
      </c>
      <c r="I70" s="5">
        <f t="shared" si="93"/>
        <v>13624.417061437343</v>
      </c>
      <c r="J70" s="5">
        <f t="shared" si="94"/>
        <v>5344.8982829971701</v>
      </c>
      <c r="K70" s="5">
        <f t="shared" si="95"/>
        <v>48688.338219821788</v>
      </c>
      <c r="L70" s="5">
        <f t="shared" si="96"/>
        <v>4953.9367615549227</v>
      </c>
      <c r="M70" s="5">
        <f t="shared" si="97"/>
        <v>1425.0051696675328</v>
      </c>
      <c r="N70" s="15">
        <f t="shared" si="98"/>
        <v>2.356732012338103E-2</v>
      </c>
      <c r="O70" s="15">
        <f t="shared" si="99"/>
        <v>2.9379811544706147E-2</v>
      </c>
      <c r="P70" s="15">
        <f t="shared" si="100"/>
        <v>2.6927487259512661E-2</v>
      </c>
      <c r="Q70" s="5">
        <f t="shared" si="101"/>
        <v>6606.1982011354703</v>
      </c>
      <c r="R70" s="5">
        <f t="shared" si="102"/>
        <v>6878.201292656041</v>
      </c>
      <c r="S70" s="5">
        <f t="shared" si="103"/>
        <v>3062.6461232912288</v>
      </c>
      <c r="T70" s="5">
        <f t="shared" si="104"/>
        <v>120.94065235295159</v>
      </c>
      <c r="U70" s="5">
        <f t="shared" si="105"/>
        <v>504.84371269903028</v>
      </c>
      <c r="V70" s="5">
        <f t="shared" si="106"/>
        <v>573.00363096411252</v>
      </c>
      <c r="W70" s="15">
        <f t="shared" si="107"/>
        <v>-1.0734613539272964E-2</v>
      </c>
      <c r="X70" s="15">
        <f t="shared" si="108"/>
        <v>-1.217998157191269E-2</v>
      </c>
      <c r="Y70" s="15">
        <f t="shared" si="109"/>
        <v>-9.7425357312937999E-3</v>
      </c>
      <c r="Z70" s="5">
        <f t="shared" si="130"/>
        <v>13527.671842706939</v>
      </c>
      <c r="AA70" s="5">
        <f t="shared" si="131"/>
        <v>19166.700200869756</v>
      </c>
      <c r="AB70" s="5">
        <f t="shared" si="132"/>
        <v>7637.1133393631017</v>
      </c>
      <c r="AC70" s="16">
        <f t="shared" si="113"/>
        <v>2.1869872788178535</v>
      </c>
      <c r="AD70" s="16">
        <f t="shared" si="114"/>
        <v>2.8874102080081712</v>
      </c>
      <c r="AE70" s="16">
        <f t="shared" si="115"/>
        <v>2.6908027820722111</v>
      </c>
      <c r="AF70" s="15">
        <f t="shared" si="116"/>
        <v>-4.0504037456468023E-3</v>
      </c>
      <c r="AG70" s="15">
        <f t="shared" si="117"/>
        <v>2.9673830763510267E-4</v>
      </c>
      <c r="AH70" s="15">
        <f t="shared" si="118"/>
        <v>9.7937136394747881E-3</v>
      </c>
      <c r="AI70" s="1">
        <f t="shared" si="76"/>
        <v>84722.555245297845</v>
      </c>
      <c r="AJ70" s="1">
        <f t="shared" si="77"/>
        <v>19845.60195351822</v>
      </c>
      <c r="AK70" s="1">
        <f t="shared" si="78"/>
        <v>7635.1127278792674</v>
      </c>
      <c r="AL70" s="14">
        <f t="shared" si="119"/>
        <v>19.895683575696349</v>
      </c>
      <c r="AM70" s="14">
        <f t="shared" si="120"/>
        <v>3.2828325182549478</v>
      </c>
      <c r="AN70" s="14">
        <f t="shared" si="121"/>
        <v>1.2280533709449999</v>
      </c>
      <c r="AO70" s="11">
        <f t="shared" si="122"/>
        <v>1.7914512483633516E-2</v>
      </c>
      <c r="AP70" s="11">
        <f t="shared" si="123"/>
        <v>2.2567560838817089E-2</v>
      </c>
      <c r="AQ70" s="11">
        <f t="shared" si="124"/>
        <v>2.0471625126681884E-2</v>
      </c>
      <c r="AR70" s="1">
        <f t="shared" si="133"/>
        <v>54623.470872771795</v>
      </c>
      <c r="AS70" s="1">
        <f t="shared" si="128"/>
        <v>13624.417061437343</v>
      </c>
      <c r="AT70" s="1">
        <f t="shared" si="129"/>
        <v>5344.8982829971701</v>
      </c>
      <c r="AU70" s="1">
        <f t="shared" si="82"/>
        <v>10924.694174554359</v>
      </c>
      <c r="AV70" s="1">
        <f t="shared" si="83"/>
        <v>2724.8834122874687</v>
      </c>
      <c r="AW70" s="1">
        <f t="shared" si="84"/>
        <v>1068.9796565994341</v>
      </c>
      <c r="AX70" s="1">
        <f t="shared" si="31"/>
        <v>38950.670575857432</v>
      </c>
      <c r="AY70" s="1">
        <f t="shared" ref="AY70:AY133" si="140">(AS70-AV70)/C70*1000</f>
        <v>3963.1494092439384</v>
      </c>
      <c r="AZ70" s="1">
        <f t="shared" ref="AZ70:AZ133" si="141">(AT70-AW70)/D70*1000</f>
        <v>1140.0041357340262</v>
      </c>
      <c r="BA70" s="1">
        <f t="shared" si="32"/>
        <v>11858.545775908282</v>
      </c>
      <c r="BB70" s="1">
        <f t="shared" si="33"/>
        <v>22785.008803337576</v>
      </c>
      <c r="BC70" s="1">
        <f t="shared" si="34"/>
        <v>26401.028049545737</v>
      </c>
      <c r="BD70" s="1">
        <f t="shared" ref="BD70:BD81" si="142">SUMPRODUCT(BA70:BC70,BA$1:BC$1)*BT70</f>
        <v>17462.811993474752</v>
      </c>
      <c r="BE70" s="2">
        <f t="shared" si="137"/>
        <v>0.05</v>
      </c>
      <c r="BF70" s="2">
        <f t="shared" si="138"/>
        <v>1.4791550423791391E-2</v>
      </c>
      <c r="BG70" s="2">
        <f t="shared" si="139"/>
        <v>0.05</v>
      </c>
      <c r="BH70" s="2">
        <f t="shared" ref="BH70:BH133" si="143">(BE70*Z70+BF70*AA70+BG70*AB70)/(Z70+AA70+AB70)</f>
        <v>3.3267916091925476E-2</v>
      </c>
      <c r="BI70" s="2">
        <f t="shared" si="35"/>
        <v>2.5000000000000006E-4</v>
      </c>
      <c r="BJ70" s="2">
        <f t="shared" ref="BJ70:BJ133" si="144">BJ$5*BF70^2</f>
        <v>2.1878996393956329E-5</v>
      </c>
      <c r="BK70" s="2">
        <f t="shared" ref="BK70:BK133" si="145">BK$5*BG70^2</f>
        <v>2.5000000000000006E-4</v>
      </c>
      <c r="BL70" s="2">
        <f t="shared" ref="BL70:BL133" si="146">BI70*AR70</f>
        <v>13.655867718192953</v>
      </c>
      <c r="BM70" s="2">
        <f t="shared" ref="BM70:BM133" si="147">BJ70*AS70</f>
        <v>0.2980885717569447</v>
      </c>
      <c r="BN70" s="2">
        <f t="shared" ref="BN70:BN133" si="148">BK70*AT70</f>
        <v>1.3362245707492928</v>
      </c>
      <c r="BO70" s="2">
        <f t="shared" si="36"/>
        <v>40.379062641307712</v>
      </c>
      <c r="BP70" s="2">
        <f t="shared" si="37"/>
        <v>2.1028789499182468</v>
      </c>
      <c r="BQ70" s="2">
        <f t="shared" si="38"/>
        <v>6.9985844722882034</v>
      </c>
      <c r="BR70" s="11">
        <f t="shared" si="39"/>
        <v>5.1947538355250761E-2</v>
      </c>
      <c r="BS70" s="17">
        <f t="shared" si="135"/>
        <v>0.61661000765359053</v>
      </c>
      <c r="BT70" s="17">
        <f t="shared" si="136"/>
        <v>0.76641673234362673</v>
      </c>
      <c r="BU70" s="12">
        <f>(BU$3*temperature!$I180+BU$4*temperature!$I180^2+BU$5*temperature!$I180^6)*(K70/K$56)^$BW$1</f>
        <v>3.0903749554743354</v>
      </c>
      <c r="BV70" s="12">
        <f>(BV$3*temperature!$I180+BV$4*temperature!$I180^2+BV$5*temperature!$I180^6)*(L70/L$56)^$BW$1</f>
        <v>1.6349819602825135</v>
      </c>
      <c r="BW70" s="12">
        <f>(BW$3*temperature!$I180+BW$4*temperature!$I180^2+BW$5*temperature!$I180^6)*(M70/M$56)^$BW$1</f>
        <v>0.67723098369992396</v>
      </c>
      <c r="BX70" s="12">
        <f>(BX$3*temperature!$M180+BX$4*temperature!$M180^2+BX$5*temperature!$M180^6)*(K70/K$56)^$BW$1</f>
        <v>3.0903763762161032</v>
      </c>
      <c r="BY70" s="12">
        <f>(BY$3*temperature!$M180+BY$4*temperature!$M180^2+BY$5*temperature!$M180^6)*(L70/L$56)^$BW$1</f>
        <v>1.6349823953236067</v>
      </c>
      <c r="BZ70" s="12">
        <f>(BZ$3*temperature!$M180+BZ$4*temperature!$M180^2+BZ$5*temperature!$M180^6)*(M70/M$56)^$BW$1</f>
        <v>0.67723077320599412</v>
      </c>
      <c r="CA70" s="19">
        <f t="shared" ref="CA70:CA133" si="149">BX70-BU70</f>
        <v>1.4207417677880585E-6</v>
      </c>
      <c r="CB70" s="19">
        <f t="shared" ref="CB70:CB133" si="150">BY70-BV70</f>
        <v>4.3504109314973505E-7</v>
      </c>
      <c r="CC70" s="19">
        <f t="shared" ref="CC70:CC133" si="151">BZ70-BW70</f>
        <v>-2.1049392984195947E-7</v>
      </c>
      <c r="CD70" s="19">
        <f t="shared" ref="CD70:CD133" si="152">SUMPRODUCT(CA70:CC70,AR70:AT70)/100</f>
        <v>8.24079592182433E-4</v>
      </c>
      <c r="CE70" s="19">
        <f t="shared" ref="CE70:CE133" si="153">CD70*BS70</f>
        <v>5.0813572364277781E-4</v>
      </c>
      <c r="CF70" s="19"/>
      <c r="CG70" s="19"/>
      <c r="CH70" s="19"/>
    </row>
    <row r="71" spans="1:86" x14ac:dyDescent="0.3">
      <c r="A71" s="2">
        <f t="shared" si="85"/>
        <v>2025</v>
      </c>
      <c r="B71" s="5">
        <f t="shared" si="86"/>
        <v>1124.0356868683255</v>
      </c>
      <c r="C71" s="5">
        <f t="shared" si="87"/>
        <v>2760.5319284722891</v>
      </c>
      <c r="D71" s="5">
        <f t="shared" si="88"/>
        <v>3779.5018542817152</v>
      </c>
      <c r="E71" s="15">
        <f t="shared" si="89"/>
        <v>1.9031895806302238E-3</v>
      </c>
      <c r="F71" s="15">
        <f t="shared" si="90"/>
        <v>3.749411093133649E-3</v>
      </c>
      <c r="G71" s="15">
        <f t="shared" si="91"/>
        <v>7.6542893720623287E-3</v>
      </c>
      <c r="H71" s="5">
        <f t="shared" si="92"/>
        <v>56002.702455635321</v>
      </c>
      <c r="I71" s="5">
        <f t="shared" si="93"/>
        <v>14073.011537658665</v>
      </c>
      <c r="J71" s="5">
        <f t="shared" si="94"/>
        <v>5529.3305795802917</v>
      </c>
      <c r="K71" s="5">
        <f t="shared" si="95"/>
        <v>49822.886506089846</v>
      </c>
      <c r="L71" s="5">
        <f t="shared" si="96"/>
        <v>5097.9347105203869</v>
      </c>
      <c r="M71" s="5">
        <f t="shared" si="97"/>
        <v>1462.9786656451124</v>
      </c>
      <c r="N71" s="15">
        <f t="shared" si="98"/>
        <v>2.330225938592756E-2</v>
      </c>
      <c r="O71" s="15">
        <f t="shared" si="99"/>
        <v>2.9067377299395902E-2</v>
      </c>
      <c r="P71" s="15">
        <f t="shared" si="100"/>
        <v>2.6647970678197019E-2</v>
      </c>
      <c r="Q71" s="5">
        <f t="shared" si="101"/>
        <v>6700.2977948516009</v>
      </c>
      <c r="R71" s="5">
        <f t="shared" si="102"/>
        <v>7018.1366268802249</v>
      </c>
      <c r="S71" s="5">
        <f t="shared" si="103"/>
        <v>3137.4589647764656</v>
      </c>
      <c r="T71" s="5">
        <f t="shared" si="104"/>
        <v>119.64240118875509</v>
      </c>
      <c r="U71" s="5">
        <f t="shared" si="105"/>
        <v>498.69472558166012</v>
      </c>
      <c r="V71" s="5">
        <f t="shared" si="106"/>
        <v>567.42112261528359</v>
      </c>
      <c r="W71" s="15">
        <f t="shared" si="107"/>
        <v>-1.0734613539272964E-2</v>
      </c>
      <c r="X71" s="15">
        <f t="shared" si="108"/>
        <v>-1.217998157191269E-2</v>
      </c>
      <c r="Y71" s="15">
        <f t="shared" si="109"/>
        <v>-9.7425357312937999E-3</v>
      </c>
      <c r="Z71" s="5">
        <f t="shared" si="130"/>
        <v>13669.694898529529</v>
      </c>
      <c r="AA71" s="5">
        <f t="shared" si="131"/>
        <v>19572.231751707106</v>
      </c>
      <c r="AB71" s="5">
        <f t="shared" si="132"/>
        <v>7905.602151300136</v>
      </c>
      <c r="AC71" s="16">
        <f t="shared" si="113"/>
        <v>2.178129097352048</v>
      </c>
      <c r="AD71" s="16">
        <f t="shared" si="114"/>
        <v>2.8882670132267436</v>
      </c>
      <c r="AE71" s="16">
        <f t="shared" si="115"/>
        <v>2.7171557339801287</v>
      </c>
      <c r="AF71" s="15">
        <f t="shared" si="116"/>
        <v>-4.0504037456468023E-3</v>
      </c>
      <c r="AG71" s="15">
        <f t="shared" si="117"/>
        <v>2.9673830763510267E-4</v>
      </c>
      <c r="AH71" s="15">
        <f t="shared" si="118"/>
        <v>9.7937136394747881E-3</v>
      </c>
      <c r="AI71" s="1">
        <f t="shared" si="76"/>
        <v>87174.993895322419</v>
      </c>
      <c r="AJ71" s="1">
        <f t="shared" si="77"/>
        <v>20585.925170453869</v>
      </c>
      <c r="AK71" s="1">
        <f t="shared" si="78"/>
        <v>7940.5811116907744</v>
      </c>
      <c r="AL71" s="14">
        <f t="shared" si="119"/>
        <v>20.248540832765713</v>
      </c>
      <c r="AM71" s="14">
        <f t="shared" si="120"/>
        <v>3.3561771856085199</v>
      </c>
      <c r="AN71" s="14">
        <f t="shared" si="121"/>
        <v>1.2529422167080884</v>
      </c>
      <c r="AO71" s="11">
        <f t="shared" si="122"/>
        <v>1.7735367358797181E-2</v>
      </c>
      <c r="AP71" s="11">
        <f t="shared" si="123"/>
        <v>2.2341885230428918E-2</v>
      </c>
      <c r="AQ71" s="11">
        <f t="shared" si="124"/>
        <v>2.0266908875415064E-2</v>
      </c>
      <c r="AR71" s="1">
        <f t="shared" si="133"/>
        <v>56002.702455635321</v>
      </c>
      <c r="AS71" s="1">
        <f t="shared" si="128"/>
        <v>14073.011537658665</v>
      </c>
      <c r="AT71" s="1">
        <f t="shared" si="129"/>
        <v>5529.3305795802917</v>
      </c>
      <c r="AU71" s="1">
        <f t="shared" si="82"/>
        <v>11200.540491127065</v>
      </c>
      <c r="AV71" s="1">
        <f t="shared" si="83"/>
        <v>2814.6023075317335</v>
      </c>
      <c r="AW71" s="1">
        <f t="shared" si="84"/>
        <v>1105.8661159160583</v>
      </c>
      <c r="AX71" s="1">
        <f t="shared" ref="AX71:AX134" si="154">(AR71-AU71)/B71*1000</f>
        <v>39858.309204871875</v>
      </c>
      <c r="AY71" s="1">
        <f t="shared" si="140"/>
        <v>4078.3477684163099</v>
      </c>
      <c r="AZ71" s="1">
        <f t="shared" si="141"/>
        <v>1170.38293251609</v>
      </c>
      <c r="BA71" s="1">
        <f t="shared" ref="BA71:BA134" si="155">LN(AX71)*B71</f>
        <v>11907.006894237233</v>
      </c>
      <c r="BB71" s="1">
        <f t="shared" ref="BB71:BB134" si="156">LN(AY71)*C71</f>
        <v>22949.536504860986</v>
      </c>
      <c r="BC71" s="1">
        <f t="shared" ref="BC71:BC134" si="157">LN(AZ71)*D71</f>
        <v>26702.506646756578</v>
      </c>
      <c r="BD71" s="1">
        <f t="shared" si="142"/>
        <v>17076.610462967314</v>
      </c>
      <c r="BE71" s="2">
        <f>BF2</f>
        <v>0.05</v>
      </c>
      <c r="BF71" s="2">
        <f>BG2</f>
        <v>3.8949976355871406E-2</v>
      </c>
      <c r="BG71" s="2">
        <f>BH2</f>
        <v>0.05</v>
      </c>
      <c r="BH71" s="2">
        <f t="shared" si="143"/>
        <v>4.4743946236288912E-2</v>
      </c>
      <c r="BI71" s="2">
        <f t="shared" ref="BI71:BI134" si="158">BI$5*BE71^2</f>
        <v>2.5000000000000006E-4</v>
      </c>
      <c r="BJ71" s="2">
        <f t="shared" si="144"/>
        <v>1.5171006581229417E-4</v>
      </c>
      <c r="BK71" s="2">
        <f t="shared" si="145"/>
        <v>2.5000000000000006E-4</v>
      </c>
      <c r="BL71" s="2">
        <f t="shared" si="146"/>
        <v>14.000675613908834</v>
      </c>
      <c r="BM71" s="2">
        <f t="shared" si="147"/>
        <v>2.1350175065553714</v>
      </c>
      <c r="BN71" s="2">
        <f t="shared" si="148"/>
        <v>1.3823326448950732</v>
      </c>
      <c r="BO71" s="2">
        <f t="shared" ref="BO71:BO134" si="159">2*BI$5*BE71*AR71/Z71*1000</f>
        <v>40.968509444683825</v>
      </c>
      <c r="BP71" s="2">
        <f t="shared" ref="BP71:BP134" si="160">2*BJ$5*BF71*AS71/AA71*1000</f>
        <v>5.6012362167119862</v>
      </c>
      <c r="BQ71" s="2">
        <f t="shared" ref="BQ71:BQ134" si="161">2*BK$5*BG71*AT71/AB71*1000</f>
        <v>6.9941928189125395</v>
      </c>
      <c r="BR71" s="11">
        <f t="shared" ref="BR71:BR134" si="162">SUM(H71:J71)*SUM(B70:D70)/SUM(H70:J70)/SUM(B71:D71)-1+BR$5</f>
        <v>5.1826248212390097E-2</v>
      </c>
      <c r="BS71" s="17">
        <f t="shared" si="135"/>
        <v>0.5861604169136394</v>
      </c>
      <c r="BT71" s="17">
        <f t="shared" si="136"/>
        <v>0.74409391489672494</v>
      </c>
      <c r="BU71" s="12">
        <f>(BU$3*temperature!$I181+BU$4*temperature!$I181^2+BU$5*temperature!$I181^6)*(K71/K$56)^$BW$1</f>
        <v>3.1025135442578358</v>
      </c>
      <c r="BV71" s="12">
        <f>(BV$3*temperature!$I181+BV$4*temperature!$I181^2+BV$5*temperature!$I181^6)*(L71/L$56)^$BW$1</f>
        <v>1.632140463876177</v>
      </c>
      <c r="BW71" s="12">
        <f>(BW$3*temperature!$I181+BW$4*temperature!$I181^2+BW$5*temperature!$I181^6)*(M71/M$56)^$BW$1</f>
        <v>0.66785865999493743</v>
      </c>
      <c r="BX71" s="12">
        <f>(BX$3*temperature!$M181+BX$4*temperature!$M181^2+BX$5*temperature!$M181^6)*(K71/K$56)^$BW$1</f>
        <v>3.1025149899579918</v>
      </c>
      <c r="BY71" s="12">
        <f>(BY$3*temperature!$M181+BY$4*temperature!$M181^2+BY$5*temperature!$M181^6)*(L71/L$56)^$BW$1</f>
        <v>1.6321408752365953</v>
      </c>
      <c r="BZ71" s="12">
        <f>(BZ$3*temperature!$M181+BZ$4*temperature!$M181^2+BZ$5*temperature!$M181^6)*(M71/M$56)^$BW$1</f>
        <v>0.66785839534549629</v>
      </c>
      <c r="CA71" s="19">
        <f t="shared" si="149"/>
        <v>1.4457001560330696E-6</v>
      </c>
      <c r="CB71" s="19">
        <f t="shared" si="150"/>
        <v>4.1136041839529014E-7</v>
      </c>
      <c r="CC71" s="19">
        <f t="shared" si="151"/>
        <v>-2.64649441139575E-7</v>
      </c>
      <c r="CD71" s="19">
        <f t="shared" si="152"/>
        <v>8.5288861344836665E-4</v>
      </c>
      <c r="CE71" s="19">
        <f t="shared" si="153"/>
        <v>4.9992954523979047E-4</v>
      </c>
      <c r="CF71" s="19"/>
      <c r="CG71" s="19"/>
      <c r="CH71" s="19"/>
    </row>
    <row r="72" spans="1:86" x14ac:dyDescent="0.3">
      <c r="A72" s="2">
        <f t="shared" si="85"/>
        <v>2026</v>
      </c>
      <c r="B72" s="5">
        <f t="shared" si="86"/>
        <v>1126.0679772254546</v>
      </c>
      <c r="C72" s="5">
        <f t="shared" si="87"/>
        <v>2770.3647790560749</v>
      </c>
      <c r="D72" s="5">
        <f t="shared" si="88"/>
        <v>3806.9847851128879</v>
      </c>
      <c r="E72" s="15">
        <f t="shared" si="89"/>
        <v>1.8080301015987125E-3</v>
      </c>
      <c r="F72" s="15">
        <f t="shared" si="90"/>
        <v>3.5619405384769666E-3</v>
      </c>
      <c r="G72" s="15">
        <f t="shared" si="91"/>
        <v>7.2715749034592122E-3</v>
      </c>
      <c r="H72" s="5">
        <f t="shared" si="92"/>
        <v>57396.627488058002</v>
      </c>
      <c r="I72" s="5">
        <f t="shared" si="93"/>
        <v>14527.426217062839</v>
      </c>
      <c r="J72" s="5">
        <f t="shared" si="94"/>
        <v>5716.3969901105129</v>
      </c>
      <c r="K72" s="5">
        <f t="shared" si="95"/>
        <v>50970.837150949723</v>
      </c>
      <c r="L72" s="5">
        <f t="shared" si="96"/>
        <v>5243.8676404241087</v>
      </c>
      <c r="M72" s="5">
        <f t="shared" si="97"/>
        <v>1501.5549871552757</v>
      </c>
      <c r="N72" s="15">
        <f t="shared" si="98"/>
        <v>2.3040629023361792E-2</v>
      </c>
      <c r="O72" s="15">
        <f t="shared" si="99"/>
        <v>2.8625892285863541E-2</v>
      </c>
      <c r="P72" s="15">
        <f t="shared" si="100"/>
        <v>2.6368341805690587E-2</v>
      </c>
      <c r="Q72" s="5">
        <f t="shared" si="101"/>
        <v>6793.3549866380654</v>
      </c>
      <c r="R72" s="5">
        <f t="shared" si="102"/>
        <v>7156.5098991146251</v>
      </c>
      <c r="S72" s="5">
        <f t="shared" si="103"/>
        <v>3212.0034657028637</v>
      </c>
      <c r="T72" s="5">
        <f t="shared" si="104"/>
        <v>118.35808624908314</v>
      </c>
      <c r="U72" s="5">
        <f t="shared" si="105"/>
        <v>492.62063301406545</v>
      </c>
      <c r="V72" s="5">
        <f t="shared" si="106"/>
        <v>561.89300205351333</v>
      </c>
      <c r="W72" s="15">
        <f t="shared" si="107"/>
        <v>-1.0734613539272964E-2</v>
      </c>
      <c r="X72" s="15">
        <f t="shared" si="108"/>
        <v>-1.217998157191269E-2</v>
      </c>
      <c r="Y72" s="15">
        <f t="shared" si="109"/>
        <v>-9.7425357312937999E-3</v>
      </c>
      <c r="Z72" s="5">
        <f t="shared" si="130"/>
        <v>13808.251458771787</v>
      </c>
      <c r="AA72" s="5">
        <f t="shared" si="131"/>
        <v>19486.507335458857</v>
      </c>
      <c r="AB72" s="5">
        <f t="shared" si="132"/>
        <v>8178.0328945827259</v>
      </c>
      <c r="AC72" s="16">
        <f t="shared" si="113"/>
        <v>2.169306795097631</v>
      </c>
      <c r="AD72" s="16">
        <f t="shared" si="114"/>
        <v>2.8891240726922467</v>
      </c>
      <c r="AE72" s="16">
        <f t="shared" si="115"/>
        <v>2.7437667791525868</v>
      </c>
      <c r="AF72" s="15">
        <f t="shared" si="116"/>
        <v>-4.0504037456468023E-3</v>
      </c>
      <c r="AG72" s="15">
        <f t="shared" si="117"/>
        <v>2.9673830763510267E-4</v>
      </c>
      <c r="AH72" s="15">
        <f t="shared" si="118"/>
        <v>9.7937136394747881E-3</v>
      </c>
      <c r="AI72" s="1">
        <f t="shared" si="76"/>
        <v>89658.034996917238</v>
      </c>
      <c r="AJ72" s="1">
        <f t="shared" si="77"/>
        <v>21341.93496094022</v>
      </c>
      <c r="AK72" s="1">
        <f t="shared" si="78"/>
        <v>8252.3891164377565</v>
      </c>
      <c r="AL72" s="14">
        <f t="shared" si="119"/>
        <v>20.60406498981293</v>
      </c>
      <c r="AM72" s="14">
        <f t="shared" si="120"/>
        <v>3.4304106778474308</v>
      </c>
      <c r="AN72" s="14">
        <f t="shared" si="121"/>
        <v>1.2780815497829499</v>
      </c>
      <c r="AO72" s="11">
        <f t="shared" si="122"/>
        <v>1.755801368520921E-2</v>
      </c>
      <c r="AP72" s="11">
        <f t="shared" si="123"/>
        <v>2.2118466378124629E-2</v>
      </c>
      <c r="AQ72" s="11">
        <f t="shared" si="124"/>
        <v>2.0064239786660911E-2</v>
      </c>
      <c r="AR72" s="1">
        <f t="shared" si="133"/>
        <v>57396.627488058002</v>
      </c>
      <c r="AS72" s="1">
        <f t="shared" si="128"/>
        <v>14527.426217062839</v>
      </c>
      <c r="AT72" s="1">
        <f t="shared" si="129"/>
        <v>5716.3969901105129</v>
      </c>
      <c r="AU72" s="1">
        <f t="shared" si="82"/>
        <v>11479.3254976116</v>
      </c>
      <c r="AV72" s="1">
        <f t="shared" si="83"/>
        <v>2905.4852434125678</v>
      </c>
      <c r="AW72" s="1">
        <f t="shared" si="84"/>
        <v>1143.2793980221027</v>
      </c>
      <c r="AX72" s="1">
        <f t="shared" si="154"/>
        <v>40776.669720759775</v>
      </c>
      <c r="AY72" s="1">
        <f t="shared" si="140"/>
        <v>4195.0941123392877</v>
      </c>
      <c r="AZ72" s="1">
        <f t="shared" si="141"/>
        <v>1201.2439897242207</v>
      </c>
      <c r="BA72" s="1">
        <f t="shared" si="155"/>
        <v>11954.186050755119</v>
      </c>
      <c r="BB72" s="1">
        <f t="shared" si="156"/>
        <v>23109.471683861037</v>
      </c>
      <c r="BC72" s="1">
        <f t="shared" si="157"/>
        <v>26995.759136513814</v>
      </c>
      <c r="BD72" s="1">
        <f t="shared" si="142"/>
        <v>16694.774035377835</v>
      </c>
      <c r="BE72" s="2">
        <f t="shared" ref="BE72:BG75" si="163">BE71</f>
        <v>0.05</v>
      </c>
      <c r="BF72" s="2">
        <f t="shared" si="163"/>
        <v>3.8949976355871406E-2</v>
      </c>
      <c r="BG72" s="2">
        <f t="shared" si="163"/>
        <v>0.05</v>
      </c>
      <c r="BH72" s="2">
        <f t="shared" si="143"/>
        <v>4.4808008864848453E-2</v>
      </c>
      <c r="BI72" s="2">
        <f t="shared" si="158"/>
        <v>2.5000000000000006E-4</v>
      </c>
      <c r="BJ72" s="2">
        <f t="shared" si="144"/>
        <v>1.5171006581229417E-4</v>
      </c>
      <c r="BK72" s="2">
        <f t="shared" si="145"/>
        <v>2.5000000000000006E-4</v>
      </c>
      <c r="BL72" s="2">
        <f t="shared" si="146"/>
        <v>14.349156872014504</v>
      </c>
      <c r="BM72" s="2">
        <f t="shared" si="147"/>
        <v>2.2039567874738508</v>
      </c>
      <c r="BN72" s="2">
        <f t="shared" si="148"/>
        <v>1.4290992475276285</v>
      </c>
      <c r="BO72" s="2">
        <f t="shared" si="159"/>
        <v>41.566904875270367</v>
      </c>
      <c r="BP72" s="2">
        <f t="shared" si="160"/>
        <v>5.8075354184853962</v>
      </c>
      <c r="BQ72" s="2">
        <f t="shared" si="161"/>
        <v>6.9899413022625003</v>
      </c>
      <c r="BR72" s="11">
        <f t="shared" si="162"/>
        <v>5.1676180964930846E-2</v>
      </c>
      <c r="BS72" s="17">
        <f t="shared" si="135"/>
        <v>0.55727875008808381</v>
      </c>
      <c r="BT72" s="17">
        <f t="shared" si="136"/>
        <v>0.7224212765987621</v>
      </c>
      <c r="BU72" s="12">
        <f>(BU$3*temperature!$I182+BU$4*temperature!$I182^2+BU$5*temperature!$I182^6)*(K72/K$56)^$BW$1</f>
        <v>3.1135437989622625</v>
      </c>
      <c r="BV72" s="12">
        <f>(BV$3*temperature!$I182+BV$4*temperature!$I182^2+BV$5*temperature!$I182^6)*(L72/L$56)^$BW$1</f>
        <v>1.6284727690043692</v>
      </c>
      <c r="BW72" s="12">
        <f>(BW$3*temperature!$I182+BW$4*temperature!$I182^2+BW$5*temperature!$I182^6)*(M72/M$56)^$BW$1</f>
        <v>0.65773863673581456</v>
      </c>
      <c r="BX72" s="12">
        <f>(BX$3*temperature!$M182+BX$4*temperature!$M182^2+BX$5*temperature!$M182^6)*(K72/K$56)^$BW$1</f>
        <v>3.1135452514784103</v>
      </c>
      <c r="BY72" s="12">
        <f>(BY$3*temperature!$M182+BY$4*temperature!$M182^2+BY$5*temperature!$M182^6)*(L72/L$56)^$BW$1</f>
        <v>1.6284731471176064</v>
      </c>
      <c r="BZ72" s="12">
        <f>(BZ$3*temperature!$M182+BZ$4*temperature!$M182^2+BZ$5*temperature!$M182^6)*(M72/M$56)^$BW$1</f>
        <v>0.65773831392151805</v>
      </c>
      <c r="CA72" s="19">
        <f t="shared" si="149"/>
        <v>1.4525161478040616E-6</v>
      </c>
      <c r="CB72" s="19">
        <f t="shared" si="150"/>
        <v>3.7811323716496759E-7</v>
      </c>
      <c r="CC72" s="19">
        <f t="shared" si="151"/>
        <v>-3.2281429651614957E-7</v>
      </c>
      <c r="CD72" s="19">
        <f t="shared" si="152"/>
        <v>8.7017205737538006E-4</v>
      </c>
      <c r="CE72" s="19">
        <f t="shared" si="153"/>
        <v>4.8492839649572815E-4</v>
      </c>
      <c r="CF72" s="19"/>
      <c r="CG72" s="19"/>
      <c r="CH72" s="19"/>
    </row>
    <row r="73" spans="1:86" x14ac:dyDescent="0.3">
      <c r="A73" s="2">
        <f t="shared" si="85"/>
        <v>2027</v>
      </c>
      <c r="B73" s="5">
        <f t="shared" si="86"/>
        <v>1128.0021437847611</v>
      </c>
      <c r="C73" s="5">
        <f t="shared" si="87"/>
        <v>2779.7392599383193</v>
      </c>
      <c r="D73" s="5">
        <f t="shared" si="88"/>
        <v>3833.283421383102</v>
      </c>
      <c r="E73" s="15">
        <f t="shared" si="89"/>
        <v>1.7176285965187768E-3</v>
      </c>
      <c r="F73" s="15">
        <f t="shared" si="90"/>
        <v>3.3838435115531181E-3</v>
      </c>
      <c r="G73" s="15">
        <f t="shared" si="91"/>
        <v>6.9079961582862509E-3</v>
      </c>
      <c r="H73" s="5">
        <f t="shared" si="92"/>
        <v>58805.084110426869</v>
      </c>
      <c r="I73" s="5">
        <f t="shared" si="93"/>
        <v>14991.241316965714</v>
      </c>
      <c r="J73" s="5">
        <f t="shared" si="94"/>
        <v>5906.0512452070516</v>
      </c>
      <c r="K73" s="5">
        <f t="shared" si="95"/>
        <v>52132.067686608687</v>
      </c>
      <c r="L73" s="5">
        <f t="shared" si="96"/>
        <v>5393.038668417541</v>
      </c>
      <c r="M73" s="5">
        <f t="shared" si="97"/>
        <v>1540.7290815652932</v>
      </c>
      <c r="N73" s="15">
        <f t="shared" si="98"/>
        <v>2.2782253550593934E-2</v>
      </c>
      <c r="O73" s="15">
        <f t="shared" si="99"/>
        <v>2.8446756902004378E-2</v>
      </c>
      <c r="P73" s="15">
        <f t="shared" si="100"/>
        <v>2.6089017548557081E-2</v>
      </c>
      <c r="Q73" s="5">
        <f t="shared" si="101"/>
        <v>6885.3436925904853</v>
      </c>
      <c r="R73" s="5">
        <f t="shared" si="102"/>
        <v>7295.0456868131259</v>
      </c>
      <c r="S73" s="5">
        <f t="shared" si="103"/>
        <v>3286.2375887126045</v>
      </c>
      <c r="T73" s="5">
        <f t="shared" si="104"/>
        <v>117.0875579339513</v>
      </c>
      <c r="U73" s="5">
        <f t="shared" si="105"/>
        <v>486.62052278201014</v>
      </c>
      <c r="V73" s="5">
        <f t="shared" si="106"/>
        <v>556.41873940384301</v>
      </c>
      <c r="W73" s="15">
        <f t="shared" si="107"/>
        <v>-1.0734613539272964E-2</v>
      </c>
      <c r="X73" s="15">
        <f t="shared" si="108"/>
        <v>-1.217998157191269E-2</v>
      </c>
      <c r="Y73" s="15">
        <f t="shared" si="109"/>
        <v>-9.7425357312937999E-3</v>
      </c>
      <c r="Z73" s="5">
        <f t="shared" si="130"/>
        <v>13943.321813184766</v>
      </c>
      <c r="AA73" s="5">
        <f t="shared" si="131"/>
        <v>19876.609963010709</v>
      </c>
      <c r="AB73" s="5">
        <f t="shared" si="132"/>
        <v>8454.335274029896</v>
      </c>
      <c r="AC73" s="16">
        <f t="shared" si="113"/>
        <v>2.1605202267293104</v>
      </c>
      <c r="AD73" s="16">
        <f t="shared" si="114"/>
        <v>2.8899813864801254</v>
      </c>
      <c r="AE73" s="16">
        <f t="shared" si="115"/>
        <v>2.7706384452811115</v>
      </c>
      <c r="AF73" s="15">
        <f t="shared" si="116"/>
        <v>-4.0504037456468023E-3</v>
      </c>
      <c r="AG73" s="15">
        <f t="shared" si="117"/>
        <v>2.9673830763510267E-4</v>
      </c>
      <c r="AH73" s="15">
        <f t="shared" si="118"/>
        <v>9.7937136394747881E-3</v>
      </c>
      <c r="AI73" s="1">
        <f t="shared" si="76"/>
        <v>92171.556994837112</v>
      </c>
      <c r="AJ73" s="1">
        <f t="shared" si="77"/>
        <v>22113.226708258768</v>
      </c>
      <c r="AK73" s="1">
        <f t="shared" si="78"/>
        <v>8570.4296028160843</v>
      </c>
      <c r="AL73" s="14">
        <f t="shared" si="119"/>
        <v>20.962213780324387</v>
      </c>
      <c r="AM73" s="14">
        <f t="shared" si="120"/>
        <v>3.5055273468561481</v>
      </c>
      <c r="AN73" s="14">
        <f t="shared" si="121"/>
        <v>1.3034688471178848</v>
      </c>
      <c r="AO73" s="11">
        <f t="shared" si="122"/>
        <v>1.7382433548357116E-2</v>
      </c>
      <c r="AP73" s="11">
        <f t="shared" si="123"/>
        <v>2.1897281714343381E-2</v>
      </c>
      <c r="AQ73" s="11">
        <f t="shared" si="124"/>
        <v>1.9863597388794303E-2</v>
      </c>
      <c r="AR73" s="1">
        <f t="shared" si="133"/>
        <v>58805.084110426869</v>
      </c>
      <c r="AS73" s="1">
        <f t="shared" si="128"/>
        <v>14991.241316965714</v>
      </c>
      <c r="AT73" s="1">
        <f t="shared" si="129"/>
        <v>5906.0512452070516</v>
      </c>
      <c r="AU73" s="1">
        <f t="shared" si="82"/>
        <v>11761.016822085374</v>
      </c>
      <c r="AV73" s="1">
        <f t="shared" si="83"/>
        <v>2998.2482633931431</v>
      </c>
      <c r="AW73" s="1">
        <f t="shared" si="84"/>
        <v>1181.2102490414104</v>
      </c>
      <c r="AX73" s="1">
        <f t="shared" si="154"/>
        <v>41705.654149286951</v>
      </c>
      <c r="AY73" s="1">
        <f t="shared" si="140"/>
        <v>4314.4309347340322</v>
      </c>
      <c r="AZ73" s="1">
        <f t="shared" si="141"/>
        <v>1232.5832652522347</v>
      </c>
      <c r="BA73" s="1">
        <f t="shared" si="155"/>
        <v>12000.12897081015</v>
      </c>
      <c r="BB73" s="1">
        <f t="shared" si="156"/>
        <v>23265.641263730457</v>
      </c>
      <c r="BC73" s="1">
        <f t="shared" si="157"/>
        <v>27280.970052919525</v>
      </c>
      <c r="BD73" s="1">
        <f t="shared" si="142"/>
        <v>16318.052682167954</v>
      </c>
      <c r="BE73" s="2">
        <f t="shared" si="163"/>
        <v>0.05</v>
      </c>
      <c r="BF73" s="2">
        <f t="shared" si="163"/>
        <v>3.8949976355871406E-2</v>
      </c>
      <c r="BG73" s="2">
        <f t="shared" si="163"/>
        <v>0.05</v>
      </c>
      <c r="BH73" s="2">
        <f t="shared" si="143"/>
        <v>4.4804475029799028E-2</v>
      </c>
      <c r="BI73" s="2">
        <f t="shared" si="158"/>
        <v>2.5000000000000006E-4</v>
      </c>
      <c r="BJ73" s="2">
        <f t="shared" si="144"/>
        <v>1.5171006581229417E-4</v>
      </c>
      <c r="BK73" s="2">
        <f t="shared" si="145"/>
        <v>2.5000000000000006E-4</v>
      </c>
      <c r="BL73" s="2">
        <f t="shared" si="146"/>
        <v>14.701271027606721</v>
      </c>
      <c r="BM73" s="2">
        <f t="shared" si="147"/>
        <v>2.2743222068048521</v>
      </c>
      <c r="BN73" s="2">
        <f t="shared" si="148"/>
        <v>1.4765128113017632</v>
      </c>
      <c r="BO73" s="2">
        <f t="shared" si="159"/>
        <v>42.174372002818551</v>
      </c>
      <c r="BP73" s="2">
        <f t="shared" si="160"/>
        <v>5.8753328251406964</v>
      </c>
      <c r="BQ73" s="2">
        <f t="shared" si="161"/>
        <v>6.9858256785123185</v>
      </c>
      <c r="BR73" s="11">
        <f t="shared" si="162"/>
        <v>5.1570168066376459E-2</v>
      </c>
      <c r="BS73" s="17">
        <f t="shared" si="135"/>
        <v>0.52989576085746382</v>
      </c>
      <c r="BT73" s="17">
        <f t="shared" si="136"/>
        <v>0.70137988019297293</v>
      </c>
      <c r="BU73" s="12">
        <f>(BU$3*temperature!$I183+BU$4*temperature!$I183^2+BU$5*temperature!$I183^6)*(K73/K$56)^$BW$1</f>
        <v>3.1233974277771419</v>
      </c>
      <c r="BV73" s="12">
        <f>(BV$3*temperature!$I183+BV$4*temperature!$I183^2+BV$5*temperature!$I183^6)*(L73/L$56)^$BW$1</f>
        <v>1.6238425564488264</v>
      </c>
      <c r="BW73" s="12">
        <f>(BW$3*temperature!$I183+BW$4*temperature!$I183^2+BW$5*temperature!$I183^6)*(M73/M$56)^$BW$1</f>
        <v>0.6468560296114827</v>
      </c>
      <c r="BX73" s="12">
        <f>(BX$3*temperature!$M183+BX$4*temperature!$M183^2+BX$5*temperature!$M183^6)*(K73/K$56)^$BW$1</f>
        <v>3.1233988705739559</v>
      </c>
      <c r="BY73" s="12">
        <f>(BY$3*temperature!$M183+BY$4*temperature!$M183^2+BY$5*temperature!$M183^6)*(L73/L$56)^$BW$1</f>
        <v>1.6238428926768409</v>
      </c>
      <c r="BZ73" s="12">
        <f>(BZ$3*temperature!$M183+BZ$4*temperature!$M183^2+BZ$5*temperature!$M183^6)*(M73/M$56)^$BW$1</f>
        <v>0.64685564509533511</v>
      </c>
      <c r="CA73" s="19">
        <f t="shared" si="149"/>
        <v>1.4427968140218184E-6</v>
      </c>
      <c r="CB73" s="19">
        <f t="shared" si="150"/>
        <v>3.3622801454136209E-7</v>
      </c>
      <c r="CC73" s="19">
        <f t="shared" si="151"/>
        <v>-3.845161475890535E-7</v>
      </c>
      <c r="CD73" s="19">
        <f t="shared" si="152"/>
        <v>8.7613291234052209E-4</v>
      </c>
      <c r="CE73" s="19">
        <f t="shared" si="153"/>
        <v>4.6425911619694661E-4</v>
      </c>
      <c r="CF73" s="19"/>
      <c r="CG73" s="19"/>
      <c r="CH73" s="19"/>
    </row>
    <row r="74" spans="1:86" x14ac:dyDescent="0.3">
      <c r="A74" s="2">
        <f t="shared" si="85"/>
        <v>2028</v>
      </c>
      <c r="B74" s="5">
        <f t="shared" si="86"/>
        <v>1129.8427580869054</v>
      </c>
      <c r="C74" s="5">
        <f t="shared" si="87"/>
        <v>2788.6751524639435</v>
      </c>
      <c r="D74" s="5">
        <f t="shared" si="88"/>
        <v>3858.4397131742121</v>
      </c>
      <c r="E74" s="15">
        <f t="shared" si="89"/>
        <v>1.6317471666928379E-3</v>
      </c>
      <c r="F74" s="15">
        <f t="shared" si="90"/>
        <v>3.2146513359754621E-3</v>
      </c>
      <c r="G74" s="15">
        <f t="shared" si="91"/>
        <v>6.5625963503719376E-3</v>
      </c>
      <c r="H74" s="5">
        <f t="shared" si="92"/>
        <v>60227.887256893067</v>
      </c>
      <c r="I74" s="5">
        <f t="shared" si="93"/>
        <v>15462.664097212288</v>
      </c>
      <c r="J74" s="5">
        <f t="shared" si="94"/>
        <v>6098.2483236097696</v>
      </c>
      <c r="K74" s="5">
        <f t="shared" si="95"/>
        <v>53306.432975570264</v>
      </c>
      <c r="L74" s="5">
        <f t="shared" si="96"/>
        <v>5544.8064947795001</v>
      </c>
      <c r="M74" s="5">
        <f t="shared" si="97"/>
        <v>1580.4959457544408</v>
      </c>
      <c r="N74" s="15">
        <f t="shared" si="98"/>
        <v>2.252673529124638E-2</v>
      </c>
      <c r="O74" s="15">
        <f t="shared" si="99"/>
        <v>2.8141431147292728E-2</v>
      </c>
      <c r="P74" s="15">
        <f t="shared" si="100"/>
        <v>2.5810419667516626E-2</v>
      </c>
      <c r="Q74" s="5">
        <f t="shared" si="101"/>
        <v>6976.2364282078033</v>
      </c>
      <c r="R74" s="5">
        <f t="shared" si="102"/>
        <v>7432.802028066636</v>
      </c>
      <c r="S74" s="5">
        <f t="shared" si="103"/>
        <v>3360.121470862437</v>
      </c>
      <c r="T74" s="5">
        <f t="shared" si="104"/>
        <v>115.8306682492731</v>
      </c>
      <c r="U74" s="5">
        <f t="shared" si="105"/>
        <v>480.69349378201076</v>
      </c>
      <c r="V74" s="5">
        <f t="shared" si="106"/>
        <v>550.9978099536396</v>
      </c>
      <c r="W74" s="15">
        <f t="shared" si="107"/>
        <v>-1.0734613539272964E-2</v>
      </c>
      <c r="X74" s="15">
        <f t="shared" si="108"/>
        <v>-1.217998157191269E-2</v>
      </c>
      <c r="Y74" s="15">
        <f t="shared" si="109"/>
        <v>-9.7425357312937999E-3</v>
      </c>
      <c r="Z74" s="5">
        <f t="shared" si="130"/>
        <v>14074.887275443245</v>
      </c>
      <c r="AA74" s="5">
        <f t="shared" si="131"/>
        <v>20267.393898592425</v>
      </c>
      <c r="AB74" s="5">
        <f t="shared" si="132"/>
        <v>8734.4403465851028</v>
      </c>
      <c r="AC74" s="16">
        <f t="shared" si="113"/>
        <v>2.1517692475104204</v>
      </c>
      <c r="AD74" s="16">
        <f t="shared" si="114"/>
        <v>2.8908389546658464</v>
      </c>
      <c r="AE74" s="16">
        <f t="shared" si="115"/>
        <v>2.7977732848127141</v>
      </c>
      <c r="AF74" s="15">
        <f t="shared" si="116"/>
        <v>-4.0504037456468023E-3</v>
      </c>
      <c r="AG74" s="15">
        <f t="shared" si="117"/>
        <v>2.9673830763510267E-4</v>
      </c>
      <c r="AH74" s="15">
        <f t="shared" si="118"/>
        <v>9.7937136394747881E-3</v>
      </c>
      <c r="AI74" s="1">
        <f t="shared" si="76"/>
        <v>94715.418117438763</v>
      </c>
      <c r="AJ74" s="1">
        <f t="shared" si="77"/>
        <v>22900.152300826034</v>
      </c>
      <c r="AK74" s="1">
        <f t="shared" si="78"/>
        <v>8894.5968915758858</v>
      </c>
      <c r="AL74" s="14">
        <f t="shared" si="119"/>
        <v>21.322944325506704</v>
      </c>
      <c r="AM74" s="14">
        <f t="shared" si="120"/>
        <v>3.5815212515288772</v>
      </c>
      <c r="AN74" s="14">
        <f t="shared" si="121"/>
        <v>1.3291015117019904</v>
      </c>
      <c r="AO74" s="11">
        <f t="shared" si="122"/>
        <v>1.7208609212873545E-2</v>
      </c>
      <c r="AP74" s="11">
        <f t="shared" si="123"/>
        <v>2.1678308897199947E-2</v>
      </c>
      <c r="AQ74" s="11">
        <f t="shared" si="124"/>
        <v>1.9664961414906361E-2</v>
      </c>
      <c r="AR74" s="1">
        <f t="shared" si="133"/>
        <v>60227.887256893067</v>
      </c>
      <c r="AS74" s="1">
        <f t="shared" si="128"/>
        <v>15462.664097212288</v>
      </c>
      <c r="AT74" s="1">
        <f t="shared" si="129"/>
        <v>6098.2483236097696</v>
      </c>
      <c r="AU74" s="1">
        <f t="shared" si="82"/>
        <v>12045.577451378615</v>
      </c>
      <c r="AV74" s="1">
        <f t="shared" si="83"/>
        <v>3092.5328194424578</v>
      </c>
      <c r="AW74" s="1">
        <f t="shared" si="84"/>
        <v>1219.649664721954</v>
      </c>
      <c r="AX74" s="1">
        <f t="shared" si="154"/>
        <v>42645.146380456201</v>
      </c>
      <c r="AY74" s="1">
        <f t="shared" si="140"/>
        <v>4435.8451958236001</v>
      </c>
      <c r="AZ74" s="1">
        <f t="shared" si="141"/>
        <v>1264.3967566035528</v>
      </c>
      <c r="BA74" s="1">
        <f t="shared" si="155"/>
        <v>12044.879378220674</v>
      </c>
      <c r="BB74" s="1">
        <f t="shared" si="156"/>
        <v>23417.825555210948</v>
      </c>
      <c r="BC74" s="1">
        <f t="shared" si="157"/>
        <v>27558.328487304934</v>
      </c>
      <c r="BD74" s="1">
        <f t="shared" si="142"/>
        <v>15946.399691547373</v>
      </c>
      <c r="BE74" s="2">
        <f t="shared" si="163"/>
        <v>0.05</v>
      </c>
      <c r="BF74" s="2">
        <f t="shared" si="163"/>
        <v>3.8949976355871406E-2</v>
      </c>
      <c r="BG74" s="2">
        <f t="shared" si="163"/>
        <v>0.05</v>
      </c>
      <c r="BH74" s="2">
        <f t="shared" si="143"/>
        <v>4.4801016096893374E-2</v>
      </c>
      <c r="BI74" s="2">
        <f t="shared" si="158"/>
        <v>2.5000000000000006E-4</v>
      </c>
      <c r="BJ74" s="2">
        <f t="shared" si="144"/>
        <v>1.5171006581229417E-4</v>
      </c>
      <c r="BK74" s="2">
        <f t="shared" si="145"/>
        <v>2.5000000000000006E-4</v>
      </c>
      <c r="BL74" s="2">
        <f t="shared" si="146"/>
        <v>15.056971814223271</v>
      </c>
      <c r="BM74" s="2">
        <f t="shared" si="147"/>
        <v>2.3458417878214743</v>
      </c>
      <c r="BN74" s="2">
        <f t="shared" si="148"/>
        <v>1.5245620809024427</v>
      </c>
      <c r="BO74" s="2">
        <f t="shared" si="159"/>
        <v>42.791026370757479</v>
      </c>
      <c r="BP74" s="2">
        <f t="shared" si="160"/>
        <v>5.9432446420950855</v>
      </c>
      <c r="BQ74" s="2">
        <f t="shared" si="161"/>
        <v>6.98184208905153</v>
      </c>
      <c r="BR74" s="11">
        <f t="shared" si="162"/>
        <v>5.1436305867504223E-2</v>
      </c>
      <c r="BS74" s="17">
        <f t="shared" si="135"/>
        <v>0.50390908467081585</v>
      </c>
      <c r="BT74" s="17">
        <f t="shared" si="136"/>
        <v>0.68095133999317758</v>
      </c>
      <c r="BU74" s="12">
        <f>(BU$3*temperature!$I184+BU$4*temperature!$I184^2+BU$5*temperature!$I184^6)*(K74/K$56)^$BW$1</f>
        <v>3.1320359017352541</v>
      </c>
      <c r="BV74" s="12">
        <f>(BV$3*temperature!$I184+BV$4*temperature!$I184^2+BV$5*temperature!$I184^6)*(L74/L$56)^$BW$1</f>
        <v>1.6182763266461386</v>
      </c>
      <c r="BW74" s="12">
        <f>(BW$3*temperature!$I184+BW$4*temperature!$I184^2+BW$5*temperature!$I184^6)*(M74/M$56)^$BW$1</f>
        <v>0.63519102475881239</v>
      </c>
      <c r="BX74" s="12">
        <f>(BX$3*temperature!$M184+BX$4*temperature!$M184^2+BX$5*temperature!$M184^6)*(K74/K$56)^$BW$1</f>
        <v>3.132037319670109</v>
      </c>
      <c r="BY74" s="12">
        <f>(BY$3*temperature!$M184+BY$4*temperature!$M184^2+BY$5*temperature!$M184^6)*(L74/L$56)^$BW$1</f>
        <v>1.6182766131881778</v>
      </c>
      <c r="BZ74" s="12">
        <f>(BZ$3*temperature!$M184+BZ$4*temperature!$M184^2+BZ$5*temperature!$M184^6)*(M74/M$56)^$BW$1</f>
        <v>0.63519057541002832</v>
      </c>
      <c r="CA74" s="19">
        <f t="shared" si="149"/>
        <v>1.4179348548637449E-6</v>
      </c>
      <c r="CB74" s="19">
        <f t="shared" si="150"/>
        <v>2.8654203920730481E-7</v>
      </c>
      <c r="CC74" s="19">
        <f t="shared" si="151"/>
        <v>-4.4934878407065781E-7</v>
      </c>
      <c r="CD74" s="19">
        <f t="shared" si="152"/>
        <v>8.7089683409170458E-4</v>
      </c>
      <c r="CE74" s="19">
        <f t="shared" si="153"/>
        <v>4.3885282650986222E-4</v>
      </c>
      <c r="CF74" s="19"/>
      <c r="CG74" s="19"/>
      <c r="CH74" s="19"/>
    </row>
    <row r="75" spans="1:86" x14ac:dyDescent="0.3">
      <c r="A75" s="2">
        <f t="shared" si="85"/>
        <v>2029</v>
      </c>
      <c r="B75" s="5">
        <f t="shared" si="86"/>
        <v>1131.5941949202563</v>
      </c>
      <c r="C75" s="5">
        <f t="shared" si="87"/>
        <v>2797.1915398531901</v>
      </c>
      <c r="D75" s="5">
        <f t="shared" si="88"/>
        <v>3882.4950264350286</v>
      </c>
      <c r="E75" s="15">
        <f t="shared" si="89"/>
        <v>1.5501598083581959E-3</v>
      </c>
      <c r="F75" s="15">
        <f t="shared" si="90"/>
        <v>3.053918769176689E-3</v>
      </c>
      <c r="G75" s="15">
        <f t="shared" si="91"/>
        <v>6.2344665328533406E-3</v>
      </c>
      <c r="H75" s="5">
        <f t="shared" si="92"/>
        <v>61664.859451034587</v>
      </c>
      <c r="I75" s="5">
        <f t="shared" si="93"/>
        <v>15941.66746473831</v>
      </c>
      <c r="J75" s="5">
        <f t="shared" si="94"/>
        <v>6292.9437716570465</v>
      </c>
      <c r="K75" s="5">
        <f t="shared" si="95"/>
        <v>54493.792675721634</v>
      </c>
      <c r="L75" s="5">
        <f t="shared" si="96"/>
        <v>5699.169054963967</v>
      </c>
      <c r="M75" s="5">
        <f t="shared" si="97"/>
        <v>1620.8504399387041</v>
      </c>
      <c r="N75" s="15">
        <f t="shared" si="98"/>
        <v>2.2274229091552966E-2</v>
      </c>
      <c r="O75" s="15">
        <f t="shared" si="99"/>
        <v>2.783912483326545E-2</v>
      </c>
      <c r="P75" s="15">
        <f t="shared" si="100"/>
        <v>2.5532804619122551E-2</v>
      </c>
      <c r="Q75" s="5">
        <f t="shared" si="101"/>
        <v>7066.0079481196453</v>
      </c>
      <c r="R75" s="5">
        <f t="shared" si="102"/>
        <v>7569.7199515380362</v>
      </c>
      <c r="S75" s="5">
        <f t="shared" si="103"/>
        <v>3433.6169851322188</v>
      </c>
      <c r="T75" s="5">
        <f t="shared" si="104"/>
        <v>114.58727078962141</v>
      </c>
      <c r="U75" s="5">
        <f t="shared" si="105"/>
        <v>474.83865588600753</v>
      </c>
      <c r="V75" s="5">
        <f t="shared" si="106"/>
        <v>545.62969410230164</v>
      </c>
      <c r="W75" s="15">
        <f t="shared" si="107"/>
        <v>-1.0734613539272964E-2</v>
      </c>
      <c r="X75" s="15">
        <f t="shared" si="108"/>
        <v>-1.217998157191269E-2</v>
      </c>
      <c r="Y75" s="15">
        <f t="shared" si="109"/>
        <v>-9.7425357312937999E-3</v>
      </c>
      <c r="Z75" s="5">
        <f t="shared" si="130"/>
        <v>14202.92691315027</v>
      </c>
      <c r="AA75" s="5">
        <f t="shared" si="131"/>
        <v>20656.241872559647</v>
      </c>
      <c r="AB75" s="5">
        <f t="shared" si="132"/>
        <v>9018.2810271057533</v>
      </c>
      <c r="AC75" s="16">
        <f t="shared" si="113"/>
        <v>2.1430537132905365</v>
      </c>
      <c r="AD75" s="16">
        <f t="shared" si="114"/>
        <v>2.8916967773248996</v>
      </c>
      <c r="AE75" s="16">
        <f t="shared" si="115"/>
        <v>2.8251738751923425</v>
      </c>
      <c r="AF75" s="15">
        <f t="shared" si="116"/>
        <v>-4.0504037456468023E-3</v>
      </c>
      <c r="AG75" s="15">
        <f t="shared" si="117"/>
        <v>2.9673830763510267E-4</v>
      </c>
      <c r="AH75" s="15">
        <f t="shared" si="118"/>
        <v>9.7937136394747881E-3</v>
      </c>
      <c r="AI75" s="1">
        <f t="shared" si="76"/>
        <v>97289.453757073512</v>
      </c>
      <c r="AJ75" s="1">
        <f t="shared" si="77"/>
        <v>23702.669890185891</v>
      </c>
      <c r="AK75" s="1">
        <f t="shared" si="78"/>
        <v>9224.7868671402521</v>
      </c>
      <c r="AL75" s="14">
        <f t="shared" si="119"/>
        <v>21.686213159510551</v>
      </c>
      <c r="AM75" s="14">
        <f t="shared" si="120"/>
        <v>3.6583861623012814</v>
      </c>
      <c r="AN75" s="14">
        <f t="shared" si="121"/>
        <v>1.3549768743466626</v>
      </c>
      <c r="AO75" s="11">
        <f t="shared" si="122"/>
        <v>1.7036523120744808E-2</v>
      </c>
      <c r="AP75" s="11">
        <f t="shared" si="123"/>
        <v>2.1461525808227949E-2</v>
      </c>
      <c r="AQ75" s="11">
        <f t="shared" si="124"/>
        <v>1.9468311800757296E-2</v>
      </c>
      <c r="AR75" s="1">
        <f t="shared" si="133"/>
        <v>61664.859451034587</v>
      </c>
      <c r="AS75" s="1">
        <f t="shared" si="128"/>
        <v>15941.66746473831</v>
      </c>
      <c r="AT75" s="1">
        <f t="shared" si="129"/>
        <v>6292.9437716570465</v>
      </c>
      <c r="AU75" s="1">
        <f t="shared" si="82"/>
        <v>12332.971890206918</v>
      </c>
      <c r="AV75" s="1">
        <f t="shared" si="83"/>
        <v>3188.3334929476623</v>
      </c>
      <c r="AW75" s="1">
        <f t="shared" si="84"/>
        <v>1258.5887543314093</v>
      </c>
      <c r="AX75" s="1">
        <f t="shared" si="154"/>
        <v>43595.034140577314</v>
      </c>
      <c r="AY75" s="1">
        <f t="shared" si="140"/>
        <v>4559.3352439711734</v>
      </c>
      <c r="AZ75" s="1">
        <f t="shared" si="141"/>
        <v>1296.6803519509633</v>
      </c>
      <c r="BA75" s="1">
        <f t="shared" si="155"/>
        <v>12088.479639227526</v>
      </c>
      <c r="BB75" s="1">
        <f t="shared" si="156"/>
        <v>23566.148827665507</v>
      </c>
      <c r="BC75" s="1">
        <f t="shared" si="157"/>
        <v>27828.026542535405</v>
      </c>
      <c r="BD75" s="1">
        <f t="shared" si="142"/>
        <v>15580.000604541241</v>
      </c>
      <c r="BE75" s="2">
        <f t="shared" si="163"/>
        <v>0.05</v>
      </c>
      <c r="BF75" s="2">
        <f t="shared" si="163"/>
        <v>3.8949976355871406E-2</v>
      </c>
      <c r="BG75" s="2">
        <f t="shared" si="163"/>
        <v>0.05</v>
      </c>
      <c r="BH75" s="2">
        <f t="shared" si="143"/>
        <v>4.4797966562223596E-2</v>
      </c>
      <c r="BI75" s="2">
        <f t="shared" si="158"/>
        <v>2.5000000000000006E-4</v>
      </c>
      <c r="BJ75" s="2">
        <f t="shared" si="144"/>
        <v>1.5171006581229417E-4</v>
      </c>
      <c r="BK75" s="2">
        <f t="shared" si="145"/>
        <v>2.5000000000000006E-4</v>
      </c>
      <c r="BL75" s="2">
        <f t="shared" si="146"/>
        <v>15.41621486275865</v>
      </c>
      <c r="BM75" s="2">
        <f t="shared" si="147"/>
        <v>2.4185114202331577</v>
      </c>
      <c r="BN75" s="2">
        <f t="shared" si="148"/>
        <v>1.5732359429142619</v>
      </c>
      <c r="BO75" s="2">
        <f t="shared" si="159"/>
        <v>43.417008218172313</v>
      </c>
      <c r="BP75" s="2">
        <f t="shared" si="160"/>
        <v>6.0120091026778688</v>
      </c>
      <c r="BQ75" s="2">
        <f t="shared" si="161"/>
        <v>6.9779858852731369</v>
      </c>
      <c r="BR75" s="11">
        <f t="shared" si="162"/>
        <v>5.1298915869008005E-2</v>
      </c>
      <c r="BS75" s="17">
        <f t="shared" si="135"/>
        <v>0.47925783222318696</v>
      </c>
      <c r="BT75" s="17">
        <f t="shared" si="136"/>
        <v>0.66111780581861901</v>
      </c>
      <c r="BU75" s="12">
        <f>(BU$3*temperature!$I185+BU$4*temperature!$I185^2+BU$5*temperature!$I185^6)*(K75/K$56)^$BW$1</f>
        <v>3.1394189605736176</v>
      </c>
      <c r="BV75" s="12">
        <f>(BV$3*temperature!$I185+BV$4*temperature!$I185^2+BV$5*temperature!$I185^6)*(L75/L$56)^$BW$1</f>
        <v>1.6117487161626656</v>
      </c>
      <c r="BW75" s="12">
        <f>(BW$3*temperature!$I185+BW$4*temperature!$I185^2+BW$5*temperature!$I185^6)*(M75/M$56)^$BW$1</f>
        <v>0.62272369478141143</v>
      </c>
      <c r="BX75" s="12">
        <f>(BX$3*temperature!$M185+BX$4*temperature!$M185^2+BX$5*temperature!$M185^6)*(K75/K$56)^$BW$1</f>
        <v>3.1394203397945106</v>
      </c>
      <c r="BY75" s="12">
        <f>(BY$3*temperature!$M185+BY$4*temperature!$M185^2+BY$5*temperature!$M185^6)*(L75/L$56)^$BW$1</f>
        <v>1.6117489459804777</v>
      </c>
      <c r="BZ75" s="12">
        <f>(BZ$3*temperature!$M185+BZ$4*temperature!$M185^2+BZ$5*temperature!$M185^6)*(M75/M$56)^$BW$1</f>
        <v>0.62272317784622899</v>
      </c>
      <c r="CA75" s="19">
        <f t="shared" si="149"/>
        <v>1.3792208930496486E-6</v>
      </c>
      <c r="CB75" s="19">
        <f t="shared" si="150"/>
        <v>2.2981781211406371E-7</v>
      </c>
      <c r="CC75" s="19">
        <f t="shared" si="151"/>
        <v>-5.1693518243745018E-7</v>
      </c>
      <c r="CD75" s="19">
        <f t="shared" si="152"/>
        <v>8.5460097623362948E-4</v>
      </c>
      <c r="CE75" s="19">
        <f t="shared" si="153"/>
        <v>4.0957421128554858E-4</v>
      </c>
      <c r="CF75" s="19"/>
      <c r="CG75" s="19"/>
      <c r="CH75" s="19"/>
    </row>
    <row r="76" spans="1:86" x14ac:dyDescent="0.3">
      <c r="A76" s="2">
        <f t="shared" si="85"/>
        <v>2030</v>
      </c>
      <c r="B76" s="5">
        <f t="shared" si="86"/>
        <v>1133.2606391685763</v>
      </c>
      <c r="C76" s="5">
        <f t="shared" si="87"/>
        <v>2805.3068158105034</v>
      </c>
      <c r="D76" s="5">
        <f t="shared" si="88"/>
        <v>3905.4900474759938</v>
      </c>
      <c r="E76" s="15">
        <f t="shared" si="89"/>
        <v>1.472651817940286E-3</v>
      </c>
      <c r="F76" s="15">
        <f t="shared" si="90"/>
        <v>2.9012228307178545E-3</v>
      </c>
      <c r="G76" s="15">
        <f t="shared" si="91"/>
        <v>5.9227432062106729E-3</v>
      </c>
      <c r="H76" s="5">
        <f t="shared" si="92"/>
        <v>63115.814031188245</v>
      </c>
      <c r="I76" s="5">
        <f t="shared" si="93"/>
        <v>16428.214910214971</v>
      </c>
      <c r="J76" s="5">
        <f t="shared" si="94"/>
        <v>6490.0939019680773</v>
      </c>
      <c r="K76" s="5">
        <f t="shared" si="95"/>
        <v>55693.996464479307</v>
      </c>
      <c r="L76" s="5">
        <f t="shared" si="96"/>
        <v>5856.1205560927438</v>
      </c>
      <c r="M76" s="5">
        <f t="shared" si="97"/>
        <v>1661.7873360508083</v>
      </c>
      <c r="N76" s="15">
        <f t="shared" si="98"/>
        <v>2.2024596377421712E-2</v>
      </c>
      <c r="O76" s="15">
        <f t="shared" si="99"/>
        <v>2.7539365759307044E-2</v>
      </c>
      <c r="P76" s="15">
        <f t="shared" si="100"/>
        <v>2.5256430268576935E-2</v>
      </c>
      <c r="Q76" s="5">
        <f t="shared" si="101"/>
        <v>7154.6332621300289</v>
      </c>
      <c r="R76" s="5">
        <f t="shared" si="102"/>
        <v>7705.7384772194155</v>
      </c>
      <c r="S76" s="5">
        <f t="shared" si="103"/>
        <v>3506.687800287802</v>
      </c>
      <c r="T76" s="5">
        <f t="shared" si="104"/>
        <v>113.35722072117481</v>
      </c>
      <c r="U76" s="5">
        <f t="shared" si="105"/>
        <v>469.05512980768418</v>
      </c>
      <c r="V76" s="5">
        <f t="shared" si="106"/>
        <v>540.31387731145503</v>
      </c>
      <c r="W76" s="15">
        <f t="shared" si="107"/>
        <v>-1.0734613539272964E-2</v>
      </c>
      <c r="X76" s="15">
        <f t="shared" si="108"/>
        <v>-1.217998157191269E-2</v>
      </c>
      <c r="Y76" s="15">
        <f t="shared" si="109"/>
        <v>-9.7425357312937999E-3</v>
      </c>
      <c r="Z76" s="5">
        <f t="shared" si="130"/>
        <v>14327.424978616176</v>
      </c>
      <c r="AA76" s="5">
        <f t="shared" si="131"/>
        <v>21042.988124954874</v>
      </c>
      <c r="AB76" s="5">
        <f t="shared" si="132"/>
        <v>9305.7910816206513</v>
      </c>
      <c r="AC76" s="16">
        <f t="shared" si="113"/>
        <v>2.1343734805031023</v>
      </c>
      <c r="AD76" s="16">
        <f t="shared" si="114"/>
        <v>2.892554854532797</v>
      </c>
      <c r="AE76" s="16">
        <f t="shared" si="115"/>
        <v>2.8528428191077015</v>
      </c>
      <c r="AF76" s="15">
        <f t="shared" si="116"/>
        <v>-4.0504037456468023E-3</v>
      </c>
      <c r="AG76" s="15">
        <f t="shared" si="117"/>
        <v>2.9673830763510267E-4</v>
      </c>
      <c r="AH76" s="15">
        <f t="shared" si="118"/>
        <v>9.7937136394747881E-3</v>
      </c>
      <c r="AI76" s="1">
        <f t="shared" si="76"/>
        <v>99893.480271573077</v>
      </c>
      <c r="AJ76" s="1">
        <f t="shared" si="77"/>
        <v>24520.736394114963</v>
      </c>
      <c r="AK76" s="1">
        <f t="shared" si="78"/>
        <v>9560.8969347576367</v>
      </c>
      <c r="AL76" s="14">
        <f t="shared" si="119"/>
        <v>22.051976254685016</v>
      </c>
      <c r="AM76" s="14">
        <f t="shared" si="120"/>
        <v>3.736115565849587</v>
      </c>
      <c r="AN76" s="14">
        <f t="shared" si="121"/>
        <v>1.3810921954965329</v>
      </c>
      <c r="AO76" s="11">
        <f t="shared" si="122"/>
        <v>1.686615788953736E-2</v>
      </c>
      <c r="AP76" s="11">
        <f t="shared" si="123"/>
        <v>2.1246910550145669E-2</v>
      </c>
      <c r="AQ76" s="11">
        <f t="shared" si="124"/>
        <v>1.9273628682749722E-2</v>
      </c>
      <c r="AR76" s="1">
        <f t="shared" si="133"/>
        <v>63115.814031188245</v>
      </c>
      <c r="AS76" s="1">
        <f t="shared" si="128"/>
        <v>16428.214910214971</v>
      </c>
      <c r="AT76" s="1">
        <f t="shared" si="129"/>
        <v>6490.0939019680773</v>
      </c>
      <c r="AU76" s="1">
        <f t="shared" si="82"/>
        <v>12623.162806237649</v>
      </c>
      <c r="AV76" s="1">
        <f t="shared" si="83"/>
        <v>3285.6429820429944</v>
      </c>
      <c r="AW76" s="1">
        <f t="shared" si="84"/>
        <v>1298.0187803936155</v>
      </c>
      <c r="AX76" s="1">
        <f t="shared" si="154"/>
        <v>44555.197171583444</v>
      </c>
      <c r="AY76" s="1">
        <f t="shared" si="140"/>
        <v>4684.8964448741954</v>
      </c>
      <c r="AZ76" s="1">
        <f t="shared" si="141"/>
        <v>1329.429868840647</v>
      </c>
      <c r="BA76" s="1">
        <f t="shared" si="155"/>
        <v>12130.970476578461</v>
      </c>
      <c r="BB76" s="1">
        <f t="shared" si="156"/>
        <v>23710.731187550035</v>
      </c>
      <c r="BC76" s="1">
        <f t="shared" si="157"/>
        <v>28090.25848757974</v>
      </c>
      <c r="BD76" s="1">
        <f t="shared" si="142"/>
        <v>15219.016094240947</v>
      </c>
      <c r="BE76" s="2">
        <f t="shared" ref="BE76:BE139" si="164">BE75</f>
        <v>0.05</v>
      </c>
      <c r="BF76" s="2">
        <f t="shared" ref="BF76:BF139" si="165">BF75</f>
        <v>3.8949976355871406E-2</v>
      </c>
      <c r="BG76" s="2">
        <f t="shared" ref="BG76:BG139" si="166">BG75</f>
        <v>0.05</v>
      </c>
      <c r="BH76" s="2">
        <f t="shared" si="143"/>
        <v>4.4795316196514716E-2</v>
      </c>
      <c r="BI76" s="2">
        <f t="shared" si="158"/>
        <v>2.5000000000000006E-4</v>
      </c>
      <c r="BJ76" s="2">
        <f t="shared" si="144"/>
        <v>1.5171006581229417E-4</v>
      </c>
      <c r="BK76" s="2">
        <f t="shared" si="145"/>
        <v>2.5000000000000006E-4</v>
      </c>
      <c r="BL76" s="2">
        <f t="shared" si="146"/>
        <v>15.778953507797064</v>
      </c>
      <c r="BM76" s="2">
        <f t="shared" si="147"/>
        <v>2.4923255652072256</v>
      </c>
      <c r="BN76" s="2">
        <f t="shared" si="148"/>
        <v>1.6225234754920197</v>
      </c>
      <c r="BO76" s="2">
        <f t="shared" si="159"/>
        <v>44.052447753444341</v>
      </c>
      <c r="BP76" s="2">
        <f t="shared" si="160"/>
        <v>6.0816323092747018</v>
      </c>
      <c r="BQ76" s="2">
        <f t="shared" si="161"/>
        <v>6.9742527476103575</v>
      </c>
      <c r="BR76" s="11">
        <f t="shared" si="162"/>
        <v>5.115811641573062E-2</v>
      </c>
      <c r="BS76" s="17">
        <f t="shared" si="135"/>
        <v>0.45587208831755566</v>
      </c>
      <c r="BT76" s="17">
        <f t="shared" si="136"/>
        <v>0.64186194739671742</v>
      </c>
      <c r="BU76" s="12">
        <f>(BU$3*temperature!$I186+BU$4*temperature!$I186^2+BU$5*temperature!$I186^6)*(K76/K$56)^$BW$1</f>
        <v>3.1455051897397088</v>
      </c>
      <c r="BV76" s="12">
        <f>(BV$3*temperature!$I186+BV$4*temperature!$I186^2+BV$5*temperature!$I186^6)*(L76/L$56)^$BW$1</f>
        <v>1.6042341475150892</v>
      </c>
      <c r="BW76" s="12">
        <f>(BW$3*temperature!$I186+BW$4*temperature!$I186^2+BW$5*temperature!$I186^6)*(M76/M$56)^$BW$1</f>
        <v>0.60943411827356708</v>
      </c>
      <c r="BX76" s="12">
        <f>(BX$3*temperature!$M186+BX$4*temperature!$M186^2+BX$5*temperature!$M186^6)*(K76/K$56)^$BW$1</f>
        <v>3.1455065175947947</v>
      </c>
      <c r="BY76" s="12">
        <f>(BY$3*temperature!$M186+BY$4*temperature!$M186^2+BY$5*temperature!$M186^6)*(L76/L$56)^$BW$1</f>
        <v>1.6042343142774533</v>
      </c>
      <c r="BZ76" s="12">
        <f>(BZ$3*temperature!$M186+BZ$4*temperature!$M186^2+BZ$5*temperature!$M186^6)*(M76/M$56)^$BW$1</f>
        <v>0.60943353134846623</v>
      </c>
      <c r="CA76" s="19">
        <f t="shared" si="149"/>
        <v>1.327855085886398E-6</v>
      </c>
      <c r="CB76" s="19">
        <f t="shared" si="150"/>
        <v>1.667623641399274E-7</v>
      </c>
      <c r="CC76" s="19">
        <f t="shared" si="151"/>
        <v>-5.8692510085389671E-7</v>
      </c>
      <c r="CD76" s="19">
        <f t="shared" si="152"/>
        <v>8.2739063600235766E-4</v>
      </c>
      <c r="CE76" s="19">
        <f t="shared" si="153"/>
        <v>3.7718429708878535E-4</v>
      </c>
      <c r="CF76" s="19"/>
      <c r="CG76" s="19"/>
      <c r="CH76" s="19"/>
    </row>
    <row r="77" spans="1:86" x14ac:dyDescent="0.3">
      <c r="A77" s="2">
        <f t="shared" si="85"/>
        <v>2031</v>
      </c>
      <c r="B77" s="5">
        <f t="shared" si="86"/>
        <v>1134.8460925920244</v>
      </c>
      <c r="C77" s="5">
        <f t="shared" si="87"/>
        <v>2813.0386949826416</v>
      </c>
      <c r="D77" s="5">
        <f t="shared" si="88"/>
        <v>3927.4647013893245</v>
      </c>
      <c r="E77" s="15">
        <f t="shared" si="89"/>
        <v>1.3990192270432716E-3</v>
      </c>
      <c r="F77" s="15">
        <f t="shared" si="90"/>
        <v>2.7561616891819615E-3</v>
      </c>
      <c r="G77" s="15">
        <f t="shared" si="91"/>
        <v>5.6266060459001389E-3</v>
      </c>
      <c r="H77" s="5">
        <f t="shared" si="92"/>
        <v>64580.555369622678</v>
      </c>
      <c r="I77" s="5">
        <f t="shared" si="93"/>
        <v>16922.267586047346</v>
      </c>
      <c r="J77" s="5">
        <f t="shared" si="94"/>
        <v>6689.6557410816076</v>
      </c>
      <c r="K77" s="5">
        <f t="shared" si="95"/>
        <v>56906.884370653861</v>
      </c>
      <c r="L77" s="5">
        <f t="shared" si="96"/>
        <v>6015.6540385420358</v>
      </c>
      <c r="M77" s="5">
        <f t="shared" si="97"/>
        <v>1703.301302419133</v>
      </c>
      <c r="N77" s="15">
        <f t="shared" si="98"/>
        <v>2.1777713634684392E-2</v>
      </c>
      <c r="O77" s="15">
        <f t="shared" si="99"/>
        <v>2.7242178660976002E-2</v>
      </c>
      <c r="P77" s="15">
        <f t="shared" si="100"/>
        <v>2.4981515665525089E-2</v>
      </c>
      <c r="Q77" s="5">
        <f t="shared" si="101"/>
        <v>7242.0876816714353</v>
      </c>
      <c r="R77" s="5">
        <f t="shared" si="102"/>
        <v>7840.7981027002897</v>
      </c>
      <c r="S77" s="5">
        <f t="shared" si="103"/>
        <v>3579.2993011895269</v>
      </c>
      <c r="T77" s="5">
        <f t="shared" si="104"/>
        <v>112.14037476484694</v>
      </c>
      <c r="U77" s="5">
        <f t="shared" si="105"/>
        <v>463.34204697041548</v>
      </c>
      <c r="V77" s="5">
        <f t="shared" si="106"/>
        <v>535.04985005563424</v>
      </c>
      <c r="W77" s="15">
        <f t="shared" si="107"/>
        <v>-1.0734613539272964E-2</v>
      </c>
      <c r="X77" s="15">
        <f t="shared" si="108"/>
        <v>-1.217998157191269E-2</v>
      </c>
      <c r="Y77" s="15">
        <f t="shared" si="109"/>
        <v>-9.7425357312937999E-3</v>
      </c>
      <c r="Z77" s="5">
        <f t="shared" si="130"/>
        <v>14448.366802939459</v>
      </c>
      <c r="AA77" s="5">
        <f t="shared" si="131"/>
        <v>21427.46111459416</v>
      </c>
      <c r="AB77" s="5">
        <f t="shared" si="132"/>
        <v>9596.9054209346541</v>
      </c>
      <c r="AC77" s="16">
        <f t="shared" si="113"/>
        <v>2.1257284061630632</v>
      </c>
      <c r="AD77" s="16">
        <f t="shared" si="114"/>
        <v>2.8934131863650729</v>
      </c>
      <c r="AE77" s="16">
        <f t="shared" si="115"/>
        <v>2.8807827447364742</v>
      </c>
      <c r="AF77" s="15">
        <f t="shared" si="116"/>
        <v>-4.0504037456468023E-3</v>
      </c>
      <c r="AG77" s="15">
        <f t="shared" si="117"/>
        <v>2.9673830763510267E-4</v>
      </c>
      <c r="AH77" s="15">
        <f t="shared" si="118"/>
        <v>9.7937136394747881E-3</v>
      </c>
      <c r="AI77" s="1">
        <f t="shared" si="76"/>
        <v>102527.29505065343</v>
      </c>
      <c r="AJ77" s="1">
        <f t="shared" si="77"/>
        <v>25354.305736746461</v>
      </c>
      <c r="AK77" s="1">
        <f t="shared" si="78"/>
        <v>9902.8260216754879</v>
      </c>
      <c r="AL77" s="14">
        <f t="shared" si="119"/>
        <v>22.42018904683998</v>
      </c>
      <c r="AM77" s="14">
        <f t="shared" si="120"/>
        <v>3.8147026699498738</v>
      </c>
      <c r="AN77" s="14">
        <f t="shared" si="121"/>
        <v>1.4074446670676504</v>
      </c>
      <c r="AO77" s="11">
        <f t="shared" si="122"/>
        <v>1.6697496310641987E-2</v>
      </c>
      <c r="AP77" s="11">
        <f t="shared" si="123"/>
        <v>2.1034441444644211E-2</v>
      </c>
      <c r="AQ77" s="11">
        <f t="shared" si="124"/>
        <v>1.9080892395922224E-2</v>
      </c>
      <c r="AR77" s="1">
        <f t="shared" si="133"/>
        <v>64580.555369622678</v>
      </c>
      <c r="AS77" s="1">
        <f t="shared" si="128"/>
        <v>16922.267586047346</v>
      </c>
      <c r="AT77" s="1">
        <f t="shared" si="129"/>
        <v>6689.6557410816076</v>
      </c>
      <c r="AU77" s="1">
        <f t="shared" si="82"/>
        <v>12916.111073924536</v>
      </c>
      <c r="AV77" s="1">
        <f t="shared" si="83"/>
        <v>3384.4535172094693</v>
      </c>
      <c r="AW77" s="1">
        <f t="shared" si="84"/>
        <v>1337.9311482163216</v>
      </c>
      <c r="AX77" s="1">
        <f t="shared" si="154"/>
        <v>45525.507496523089</v>
      </c>
      <c r="AY77" s="1">
        <f t="shared" si="140"/>
        <v>4812.523230833629</v>
      </c>
      <c r="AZ77" s="1">
        <f t="shared" si="141"/>
        <v>1362.6410419353065</v>
      </c>
      <c r="BA77" s="1">
        <f t="shared" si="155"/>
        <v>12172.391024047023</v>
      </c>
      <c r="BB77" s="1">
        <f t="shared" si="156"/>
        <v>23851.68984849301</v>
      </c>
      <c r="BC77" s="1">
        <f t="shared" si="157"/>
        <v>28345.219843588886</v>
      </c>
      <c r="BD77" s="1">
        <f t="shared" si="142"/>
        <v>14863.584558112854</v>
      </c>
      <c r="BE77" s="2">
        <f t="shared" si="164"/>
        <v>0.05</v>
      </c>
      <c r="BF77" s="2">
        <f t="shared" si="165"/>
        <v>3.8949976355871406E-2</v>
      </c>
      <c r="BG77" s="2">
        <f t="shared" si="166"/>
        <v>0.05</v>
      </c>
      <c r="BH77" s="2">
        <f t="shared" si="143"/>
        <v>4.4793056529337565E-2</v>
      </c>
      <c r="BI77" s="2">
        <f t="shared" si="158"/>
        <v>2.5000000000000006E-4</v>
      </c>
      <c r="BJ77" s="2">
        <f t="shared" si="144"/>
        <v>1.5171006581229417E-4</v>
      </c>
      <c r="BK77" s="2">
        <f t="shared" si="145"/>
        <v>2.5000000000000006E-4</v>
      </c>
      <c r="BL77" s="2">
        <f t="shared" si="146"/>
        <v>16.145138842405672</v>
      </c>
      <c r="BM77" s="2">
        <f t="shared" si="147"/>
        <v>2.5672783291724954</v>
      </c>
      <c r="BN77" s="2">
        <f t="shared" si="148"/>
        <v>1.6724139352704024</v>
      </c>
      <c r="BO77" s="2">
        <f t="shared" si="159"/>
        <v>44.697477749861697</v>
      </c>
      <c r="BP77" s="2">
        <f t="shared" si="160"/>
        <v>6.1521233788668308</v>
      </c>
      <c r="BQ77" s="2">
        <f t="shared" si="161"/>
        <v>6.9706383960904921</v>
      </c>
      <c r="BR77" s="11">
        <f t="shared" si="162"/>
        <v>5.1014116061947029E-2</v>
      </c>
      <c r="BS77" s="17">
        <f t="shared" si="135"/>
        <v>0.4336855523429734</v>
      </c>
      <c r="BT77" s="17">
        <f t="shared" si="136"/>
        <v>0.62316693922011401</v>
      </c>
      <c r="BU77" s="12">
        <f>(BU$3*temperature!$I187+BU$4*temperature!$I187^2+BU$5*temperature!$I187^6)*(K77/K$56)^$BW$1</f>
        <v>3.150252391949325</v>
      </c>
      <c r="BV77" s="12">
        <f>(BV$3*temperature!$I187+BV$4*temperature!$I187^2+BV$5*temperature!$I187^6)*(L77/L$56)^$BW$1</f>
        <v>1.595706831775888</v>
      </c>
      <c r="BW77" s="12">
        <f>(BW$3*temperature!$I187+BW$4*temperature!$I187^2+BW$5*temperature!$I187^6)*(M77/M$56)^$BW$1</f>
        <v>0.59530246814074472</v>
      </c>
      <c r="BX77" s="12">
        <f>(BX$3*temperature!$M187+BX$4*temperature!$M187^2+BX$5*temperature!$M187^6)*(K77/K$56)^$BW$1</f>
        <v>3.1502536569049187</v>
      </c>
      <c r="BY77" s="12">
        <f>(BY$3*temperature!$M187+BY$4*temperature!$M187^2+BY$5*temperature!$M187^6)*(L77/L$56)^$BW$1</f>
        <v>1.5957069298079711</v>
      </c>
      <c r="BZ77" s="12">
        <f>(BZ$3*temperature!$M187+BZ$4*temperature!$M187^2+BZ$5*temperature!$M187^6)*(M77/M$56)^$BW$1</f>
        <v>0.59530180914761888</v>
      </c>
      <c r="CA77" s="19">
        <f t="shared" si="149"/>
        <v>1.264955593605066E-6</v>
      </c>
      <c r="CB77" s="19">
        <f t="shared" si="150"/>
        <v>9.8032083117871593E-8</v>
      </c>
      <c r="CC77" s="19">
        <f t="shared" si="151"/>
        <v>-6.5899312584605241E-7</v>
      </c>
      <c r="CD77" s="19">
        <f t="shared" si="152"/>
        <v>7.8942022747814785E-4</v>
      </c>
      <c r="CE77" s="19">
        <f t="shared" si="153"/>
        <v>3.4236014738457627E-4</v>
      </c>
      <c r="CF77" s="19"/>
      <c r="CG77" s="19"/>
      <c r="CH77" s="19"/>
    </row>
    <row r="78" spans="1:86" x14ac:dyDescent="0.3">
      <c r="A78" s="2">
        <f t="shared" si="85"/>
        <v>2032</v>
      </c>
      <c r="B78" s="5">
        <f t="shared" si="86"/>
        <v>1136.3543805201318</v>
      </c>
      <c r="C78" s="5">
        <f t="shared" si="87"/>
        <v>2820.4042249898744</v>
      </c>
      <c r="D78" s="5">
        <f t="shared" si="88"/>
        <v>3948.4580831915264</v>
      </c>
      <c r="E78" s="15">
        <f t="shared" si="89"/>
        <v>1.3290682656911079E-3</v>
      </c>
      <c r="F78" s="15">
        <f t="shared" si="90"/>
        <v>2.6183536047228633E-3</v>
      </c>
      <c r="G78" s="15">
        <f t="shared" si="91"/>
        <v>5.3452757436051315E-3</v>
      </c>
      <c r="H78" s="5">
        <f t="shared" si="92"/>
        <v>66058.879014202292</v>
      </c>
      <c r="I78" s="5">
        <f t="shared" si="93"/>
        <v>17423.784219900906</v>
      </c>
      <c r="J78" s="5">
        <f t="shared" si="94"/>
        <v>6891.5869749569601</v>
      </c>
      <c r="K78" s="5">
        <f t="shared" si="95"/>
        <v>58132.287028247156</v>
      </c>
      <c r="L78" s="5">
        <f t="shared" si="96"/>
        <v>6177.761352617269</v>
      </c>
      <c r="M78" s="5">
        <f t="shared" si="97"/>
        <v>1745.3868902127263</v>
      </c>
      <c r="N78" s="15">
        <f t="shared" si="98"/>
        <v>2.1533469476413991E-2</v>
      </c>
      <c r="O78" s="15">
        <f t="shared" si="99"/>
        <v>2.694757927178304E-2</v>
      </c>
      <c r="P78" s="15">
        <f t="shared" si="100"/>
        <v>2.4708246118182897E-2</v>
      </c>
      <c r="Q78" s="5">
        <f t="shared" si="101"/>
        <v>7328.3468549810241</v>
      </c>
      <c r="R78" s="5">
        <f t="shared" si="102"/>
        <v>7974.8407621034339</v>
      </c>
      <c r="S78" s="5">
        <f t="shared" si="103"/>
        <v>3651.4185107803323</v>
      </c>
      <c r="T78" s="5">
        <f t="shared" si="104"/>
        <v>110.93659117959707</v>
      </c>
      <c r="U78" s="5">
        <f t="shared" si="105"/>
        <v>457.69854937682351</v>
      </c>
      <c r="V78" s="5">
        <f t="shared" si="106"/>
        <v>529.83710777344379</v>
      </c>
      <c r="W78" s="15">
        <f t="shared" si="107"/>
        <v>-1.0734613539272964E-2</v>
      </c>
      <c r="X78" s="15">
        <f t="shared" si="108"/>
        <v>-1.217998157191269E-2</v>
      </c>
      <c r="Y78" s="15">
        <f t="shared" si="109"/>
        <v>-9.7425357312937999E-3</v>
      </c>
      <c r="Z78" s="5">
        <f t="shared" si="130"/>
        <v>14565.738872324657</v>
      </c>
      <c r="AA78" s="5">
        <f t="shared" si="131"/>
        <v>21809.493207829346</v>
      </c>
      <c r="AB78" s="5">
        <f t="shared" si="132"/>
        <v>9891.5600229535539</v>
      </c>
      <c r="AC78" s="16">
        <f t="shared" si="113"/>
        <v>2.1171183478645124</v>
      </c>
      <c r="AD78" s="16">
        <f t="shared" si="114"/>
        <v>2.8942717728972842</v>
      </c>
      <c r="AE78" s="16">
        <f t="shared" si="115"/>
        <v>2.9089963059959634</v>
      </c>
      <c r="AF78" s="15">
        <f t="shared" si="116"/>
        <v>-4.0504037456468023E-3</v>
      </c>
      <c r="AG78" s="15">
        <f t="shared" si="117"/>
        <v>2.9673830763510267E-4</v>
      </c>
      <c r="AH78" s="15">
        <f t="shared" si="118"/>
        <v>9.7937136394747881E-3</v>
      </c>
      <c r="AI78" s="1">
        <f t="shared" si="76"/>
        <v>105190.67661951263</v>
      </c>
      <c r="AJ78" s="1">
        <f t="shared" si="77"/>
        <v>26203.328680281284</v>
      </c>
      <c r="AK78" s="1">
        <f t="shared" si="78"/>
        <v>10250.474567724261</v>
      </c>
      <c r="AL78" s="14">
        <f t="shared" si="119"/>
        <v>22.790806460494551</v>
      </c>
      <c r="AM78" s="14">
        <f t="shared" si="120"/>
        <v>3.8941404084902649</v>
      </c>
      <c r="AN78" s="14">
        <f t="shared" si="121"/>
        <v>1.4340314143107273</v>
      </c>
      <c r="AO78" s="11">
        <f t="shared" si="122"/>
        <v>1.6530521347535566E-2</v>
      </c>
      <c r="AP78" s="11">
        <f t="shared" si="123"/>
        <v>2.0824097030197768E-2</v>
      </c>
      <c r="AQ78" s="11">
        <f t="shared" si="124"/>
        <v>1.8890083471963002E-2</v>
      </c>
      <c r="AR78" s="1">
        <f t="shared" si="133"/>
        <v>66058.879014202292</v>
      </c>
      <c r="AS78" s="1">
        <f t="shared" si="128"/>
        <v>17423.784219900906</v>
      </c>
      <c r="AT78" s="1">
        <f t="shared" si="129"/>
        <v>6891.5869749569601</v>
      </c>
      <c r="AU78" s="1">
        <f t="shared" si="82"/>
        <v>13211.775802840459</v>
      </c>
      <c r="AV78" s="1">
        <f t="shared" si="83"/>
        <v>3484.7568439801817</v>
      </c>
      <c r="AW78" s="1">
        <f t="shared" si="84"/>
        <v>1378.3173949913921</v>
      </c>
      <c r="AX78" s="1">
        <f t="shared" si="154"/>
        <v>46505.829622597725</v>
      </c>
      <c r="AY78" s="1">
        <f t="shared" si="140"/>
        <v>4942.2090820938156</v>
      </c>
      <c r="AZ78" s="1">
        <f t="shared" si="141"/>
        <v>1396.3095121701813</v>
      </c>
      <c r="BA78" s="1">
        <f t="shared" si="155"/>
        <v>12212.778878851534</v>
      </c>
      <c r="BB78" s="1">
        <f t="shared" si="156"/>
        <v>23989.139056811204</v>
      </c>
      <c r="BC78" s="1">
        <f t="shared" si="157"/>
        <v>28593.106564514383</v>
      </c>
      <c r="BD78" s="1">
        <f t="shared" si="142"/>
        <v>14513.823651027893</v>
      </c>
      <c r="BE78" s="2">
        <f t="shared" si="164"/>
        <v>0.05</v>
      </c>
      <c r="BF78" s="2">
        <f t="shared" si="165"/>
        <v>3.8949976355871406E-2</v>
      </c>
      <c r="BG78" s="2">
        <f t="shared" si="166"/>
        <v>0.05</v>
      </c>
      <c r="BH78" s="2">
        <f t="shared" si="143"/>
        <v>4.479117949055323E-2</v>
      </c>
      <c r="BI78" s="2">
        <f t="shared" si="158"/>
        <v>2.5000000000000006E-4</v>
      </c>
      <c r="BJ78" s="2">
        <f t="shared" si="144"/>
        <v>1.5171006581229417E-4</v>
      </c>
      <c r="BK78" s="2">
        <f t="shared" si="145"/>
        <v>2.5000000000000006E-4</v>
      </c>
      <c r="BL78" s="2">
        <f t="shared" si="146"/>
        <v>16.514719753550576</v>
      </c>
      <c r="BM78" s="2">
        <f t="shared" si="147"/>
        <v>2.6433634507003791</v>
      </c>
      <c r="BN78" s="2">
        <f t="shared" si="148"/>
        <v>1.7228967437392404</v>
      </c>
      <c r="BO78" s="2">
        <f t="shared" si="159"/>
        <v>45.352233479700892</v>
      </c>
      <c r="BP78" s="2">
        <f t="shared" si="160"/>
        <v>6.2234915495543595</v>
      </c>
      <c r="BQ78" s="2">
        <f t="shared" si="161"/>
        <v>6.9671386100523094</v>
      </c>
      <c r="BR78" s="11">
        <f t="shared" si="162"/>
        <v>5.0867117720284821E-2</v>
      </c>
      <c r="BS78" s="17">
        <f t="shared" si="135"/>
        <v>0.41263532593449187</v>
      </c>
      <c r="BT78" s="17">
        <f t="shared" si="136"/>
        <v>0.60501644584477088</v>
      </c>
      <c r="BU78" s="12">
        <f>(BU$3*temperature!$I188+BU$4*temperature!$I188^2+BU$5*temperature!$I188^6)*(K78/K$56)^$BW$1</f>
        <v>3.1536178826304897</v>
      </c>
      <c r="BV78" s="12">
        <f>(BV$3*temperature!$I188+BV$4*temperature!$I188^2+BV$5*temperature!$I188^6)*(L78/L$56)^$BW$1</f>
        <v>1.5861409357634106</v>
      </c>
      <c r="BW78" s="12">
        <f>(BW$3*temperature!$I188+BW$4*temperature!$I188^2+BW$5*temperature!$I188^6)*(M78/M$56)^$BW$1</f>
        <v>0.58030909268036157</v>
      </c>
      <c r="BX78" s="12">
        <f>(BX$3*temperature!$M188+BX$4*temperature!$M188^2+BX$5*temperature!$M188^6)*(K78/K$56)^$BW$1</f>
        <v>3.1536190741959391</v>
      </c>
      <c r="BY78" s="12">
        <f>(BY$3*temperature!$M188+BY$4*temperature!$M188^2+BY$5*temperature!$M188^6)*(L78/L$56)^$BW$1</f>
        <v>1.5861409600002099</v>
      </c>
      <c r="BZ78" s="12">
        <f>(BZ$3*temperature!$M188+BZ$4*temperature!$M188^2+BZ$5*temperature!$M188^6)*(M78/M$56)^$BW$1</f>
        <v>0.58030835984345452</v>
      </c>
      <c r="CA78" s="19">
        <f t="shared" si="149"/>
        <v>1.191565449421006E-6</v>
      </c>
      <c r="CB78" s="19">
        <f t="shared" si="150"/>
        <v>2.4236799234245154E-8</v>
      </c>
      <c r="CC78" s="19">
        <f t="shared" si="151"/>
        <v>-7.3283690704695204E-7</v>
      </c>
      <c r="CD78" s="19">
        <f t="shared" si="152"/>
        <v>7.4085365337471824E-4</v>
      </c>
      <c r="CE78" s="19">
        <f t="shared" si="153"/>
        <v>3.0570238873003593E-4</v>
      </c>
      <c r="CF78" s="19"/>
      <c r="CG78" s="19"/>
      <c r="CH78" s="19"/>
    </row>
    <row r="79" spans="1:86" x14ac:dyDescent="0.3">
      <c r="A79" s="2">
        <f t="shared" si="85"/>
        <v>2033</v>
      </c>
      <c r="B79" s="5">
        <f t="shared" si="86"/>
        <v>1137.7891584385738</v>
      </c>
      <c r="C79" s="5">
        <f t="shared" si="87"/>
        <v>2827.4197997806882</v>
      </c>
      <c r="D79" s="5">
        <f t="shared" si="88"/>
        <v>3968.5084005474155</v>
      </c>
      <c r="E79" s="15">
        <f t="shared" si="89"/>
        <v>1.2626148524065525E-3</v>
      </c>
      <c r="F79" s="15">
        <f t="shared" si="90"/>
        <v>2.4874359244867199E-3</v>
      </c>
      <c r="G79" s="15">
        <f t="shared" si="91"/>
        <v>5.0780119564248745E-3</v>
      </c>
      <c r="H79" s="5">
        <f t="shared" si="92"/>
        <v>67550.571816078533</v>
      </c>
      <c r="I79" s="5">
        <f t="shared" si="93"/>
        <v>17932.721059822503</v>
      </c>
      <c r="J79" s="5">
        <f t="shared" si="94"/>
        <v>7095.8458942183725</v>
      </c>
      <c r="K79" s="5">
        <f t="shared" si="95"/>
        <v>59370.025909528304</v>
      </c>
      <c r="L79" s="5">
        <f t="shared" si="96"/>
        <v>6342.4331474277269</v>
      </c>
      <c r="M79" s="5">
        <f t="shared" si="97"/>
        <v>1788.0385217880785</v>
      </c>
      <c r="N79" s="15">
        <f t="shared" si="98"/>
        <v>2.1291763055524049E-2</v>
      </c>
      <c r="O79" s="15">
        <f t="shared" si="99"/>
        <v>2.6655577224700133E-2</v>
      </c>
      <c r="P79" s="15">
        <f t="shared" si="100"/>
        <v>2.4436777779483609E-2</v>
      </c>
      <c r="Q79" s="5">
        <f t="shared" si="101"/>
        <v>7413.3867987097001</v>
      </c>
      <c r="R79" s="5">
        <f t="shared" si="102"/>
        <v>8107.8098012533637</v>
      </c>
      <c r="S79" s="5">
        <f t="shared" si="103"/>
        <v>3723.0140147387947</v>
      </c>
      <c r="T79" s="5">
        <f t="shared" si="104"/>
        <v>109.74572974591977</v>
      </c>
      <c r="U79" s="5">
        <f t="shared" si="105"/>
        <v>452.12378947992261</v>
      </c>
      <c r="V79" s="5">
        <f t="shared" si="106"/>
        <v>524.67515081919566</v>
      </c>
      <c r="W79" s="15">
        <f t="shared" si="107"/>
        <v>-1.0734613539272964E-2</v>
      </c>
      <c r="X79" s="15">
        <f t="shared" si="108"/>
        <v>-1.217998157191269E-2</v>
      </c>
      <c r="Y79" s="15">
        <f t="shared" si="109"/>
        <v>-9.7425357312937999E-3</v>
      </c>
      <c r="Z79" s="5">
        <f t="shared" si="130"/>
        <v>14679.528879723428</v>
      </c>
      <c r="AA79" s="5">
        <f t="shared" si="131"/>
        <v>22188.920570240607</v>
      </c>
      <c r="AB79" s="5">
        <f t="shared" si="132"/>
        <v>10189.691851868783</v>
      </c>
      <c r="AC79" s="16">
        <f t="shared" si="113"/>
        <v>2.1085431637783443</v>
      </c>
      <c r="AD79" s="16">
        <f t="shared" si="114"/>
        <v>2.8951306142050099</v>
      </c>
      <c r="AE79" s="16">
        <f t="shared" si="115"/>
        <v>2.9374861827951779</v>
      </c>
      <c r="AF79" s="15">
        <f t="shared" si="116"/>
        <v>-4.0504037456468023E-3</v>
      </c>
      <c r="AG79" s="15">
        <f t="shared" si="117"/>
        <v>2.9673830763510267E-4</v>
      </c>
      <c r="AH79" s="15">
        <f t="shared" si="118"/>
        <v>9.7937136394747881E-3</v>
      </c>
      <c r="AI79" s="1">
        <f t="shared" si="76"/>
        <v>107883.38476040182</v>
      </c>
      <c r="AJ79" s="1">
        <f t="shared" si="77"/>
        <v>27067.752656233337</v>
      </c>
      <c r="AK79" s="1">
        <f t="shared" si="78"/>
        <v>10603.744505943228</v>
      </c>
      <c r="AL79" s="14">
        <f t="shared" si="119"/>
        <v>23.163782934090079</v>
      </c>
      <c r="AM79" s="14">
        <f t="shared" si="120"/>
        <v>3.9744214466287238</v>
      </c>
      <c r="AN79" s="14">
        <f t="shared" si="121"/>
        <v>1.4608494976972968</v>
      </c>
      <c r="AO79" s="11">
        <f t="shared" si="122"/>
        <v>1.6365216134060209E-2</v>
      </c>
      <c r="AP79" s="11">
        <f t="shared" si="123"/>
        <v>2.0615856059895788E-2</v>
      </c>
      <c r="AQ79" s="11">
        <f t="shared" si="124"/>
        <v>1.8701182637243373E-2</v>
      </c>
      <c r="AR79" s="1">
        <f t="shared" si="133"/>
        <v>67550.571816078533</v>
      </c>
      <c r="AS79" s="1">
        <f t="shared" si="128"/>
        <v>17932.721059822503</v>
      </c>
      <c r="AT79" s="1">
        <f t="shared" si="129"/>
        <v>7095.8458942183725</v>
      </c>
      <c r="AU79" s="1">
        <f t="shared" si="82"/>
        <v>13510.114363215707</v>
      </c>
      <c r="AV79" s="1">
        <f t="shared" si="83"/>
        <v>3586.5442119645008</v>
      </c>
      <c r="AW79" s="1">
        <f t="shared" si="84"/>
        <v>1419.1691788436747</v>
      </c>
      <c r="AX79" s="1">
        <f t="shared" si="154"/>
        <v>47496.020727622643</v>
      </c>
      <c r="AY79" s="1">
        <f t="shared" si="140"/>
        <v>5073.9465179421813</v>
      </c>
      <c r="AZ79" s="1">
        <f t="shared" si="141"/>
        <v>1430.4308174304626</v>
      </c>
      <c r="BA79" s="1">
        <f t="shared" si="155"/>
        <v>12252.17015313792</v>
      </c>
      <c r="BB79" s="1">
        <f t="shared" si="156"/>
        <v>24123.190041442176</v>
      </c>
      <c r="BC79" s="1">
        <f t="shared" si="157"/>
        <v>28834.114306475272</v>
      </c>
      <c r="BD79" s="1">
        <f t="shared" si="142"/>
        <v>14169.831748845938</v>
      </c>
      <c r="BE79" s="2">
        <f t="shared" si="164"/>
        <v>0.05</v>
      </c>
      <c r="BF79" s="2">
        <f t="shared" si="165"/>
        <v>3.8949976355871406E-2</v>
      </c>
      <c r="BG79" s="2">
        <f t="shared" si="166"/>
        <v>0.05</v>
      </c>
      <c r="BH79" s="2">
        <f t="shared" si="143"/>
        <v>4.4789677404251833E-2</v>
      </c>
      <c r="BI79" s="2">
        <f t="shared" si="158"/>
        <v>2.5000000000000006E-4</v>
      </c>
      <c r="BJ79" s="2">
        <f t="shared" si="144"/>
        <v>1.5171006581229417E-4</v>
      </c>
      <c r="BK79" s="2">
        <f t="shared" si="145"/>
        <v>2.5000000000000006E-4</v>
      </c>
      <c r="BL79" s="2">
        <f t="shared" si="146"/>
        <v>16.887642954019636</v>
      </c>
      <c r="BM79" s="2">
        <f t="shared" si="147"/>
        <v>2.7205742921791853</v>
      </c>
      <c r="BN79" s="2">
        <f t="shared" si="148"/>
        <v>1.7739614735545934</v>
      </c>
      <c r="BO79" s="2">
        <f t="shared" si="159"/>
        <v>46.016852699806293</v>
      </c>
      <c r="BP79" s="2">
        <f t="shared" si="160"/>
        <v>6.2957461951827591</v>
      </c>
      <c r="BQ79" s="2">
        <f t="shared" si="161"/>
        <v>6.9637492451913552</v>
      </c>
      <c r="BR79" s="11">
        <f t="shared" si="162"/>
        <v>5.0717318428439934E-2</v>
      </c>
      <c r="BS79" s="17">
        <f t="shared" si="135"/>
        <v>0.39266175425647426</v>
      </c>
      <c r="BT79" s="17">
        <f t="shared" si="136"/>
        <v>0.58739460761628237</v>
      </c>
      <c r="BU79" s="12">
        <f>(BU$3*temperature!$I189+BU$4*temperature!$I189^2+BU$5*temperature!$I189^6)*(K79/K$56)^$BW$1</f>
        <v>3.1555587363623663</v>
      </c>
      <c r="BV79" s="12">
        <f>(BV$3*temperature!$I189+BV$4*temperature!$I189^2+BV$5*temperature!$I189^6)*(L79/L$56)^$BW$1</f>
        <v>1.5755107244842705</v>
      </c>
      <c r="BW79" s="12">
        <f>(BW$3*temperature!$I189+BW$4*temperature!$I189^2+BW$5*temperature!$I189^6)*(M79/M$56)^$BW$1</f>
        <v>0.56443459077846525</v>
      </c>
      <c r="BX79" s="12">
        <f>(BX$3*temperature!$M189+BX$4*temperature!$M189^2+BX$5*temperature!$M189^6)*(K79/K$56)^$BW$1</f>
        <v>3.1555598450207043</v>
      </c>
      <c r="BY79" s="12">
        <f>(BY$3*temperature!$M189+BY$4*temperature!$M189^2+BY$5*temperature!$M189^6)*(L79/L$56)^$BW$1</f>
        <v>1.5755106704275907</v>
      </c>
      <c r="BZ79" s="12">
        <f>(BZ$3*temperature!$M189+BZ$4*temperature!$M189^2+BZ$5*temperature!$M189^6)*(M79/M$56)^$BW$1</f>
        <v>0.56443378260291421</v>
      </c>
      <c r="CA79" s="19">
        <f t="shared" si="149"/>
        <v>1.10865833802265E-6</v>
      </c>
      <c r="CB79" s="19">
        <f t="shared" si="150"/>
        <v>-5.4056679799074914E-8</v>
      </c>
      <c r="CC79" s="19">
        <f t="shared" si="151"/>
        <v>-8.0817555103696037E-7</v>
      </c>
      <c r="CD79" s="19">
        <f t="shared" si="152"/>
        <v>6.818643215620306E-4</v>
      </c>
      <c r="CE79" s="19">
        <f t="shared" si="153"/>
        <v>2.6774204066944759E-4</v>
      </c>
      <c r="CF79" s="19"/>
      <c r="CG79" s="19"/>
      <c r="CH79" s="19"/>
    </row>
    <row r="80" spans="1:86" x14ac:dyDescent="0.3">
      <c r="A80" s="2">
        <f t="shared" si="85"/>
        <v>2034</v>
      </c>
      <c r="B80" s="5">
        <f t="shared" si="86"/>
        <v>1139.1539184544079</v>
      </c>
      <c r="C80" s="5">
        <f t="shared" si="87"/>
        <v>2834.1011740850886</v>
      </c>
      <c r="D80" s="5">
        <f t="shared" si="88"/>
        <v>3987.6529269992102</v>
      </c>
      <c r="E80" s="15">
        <f t="shared" si="89"/>
        <v>1.1994841097862248E-3</v>
      </c>
      <c r="F80" s="15">
        <f t="shared" si="90"/>
        <v>2.3630641282623836E-3</v>
      </c>
      <c r="G80" s="15">
        <f t="shared" si="91"/>
        <v>4.8241113586036301E-3</v>
      </c>
      <c r="H80" s="5">
        <f t="shared" si="92"/>
        <v>69055.412054586122</v>
      </c>
      <c r="I80" s="5">
        <f t="shared" si="93"/>
        <v>18449.031823390542</v>
      </c>
      <c r="J80" s="5">
        <f t="shared" si="94"/>
        <v>7302.3913397143015</v>
      </c>
      <c r="K80" s="5">
        <f t="shared" si="95"/>
        <v>60619.913548012708</v>
      </c>
      <c r="L80" s="5">
        <f t="shared" si="96"/>
        <v>6509.6588618951837</v>
      </c>
      <c r="M80" s="5">
        <f t="shared" si="97"/>
        <v>1831.2504807707774</v>
      </c>
      <c r="N80" s="15">
        <f t="shared" si="98"/>
        <v>2.105250283011606E-2</v>
      </c>
      <c r="O80" s="15">
        <f t="shared" si="99"/>
        <v>2.6366176919858875E-2</v>
      </c>
      <c r="P80" s="15">
        <f t="shared" si="100"/>
        <v>2.4167241620435487E-2</v>
      </c>
      <c r="Q80" s="5">
        <f t="shared" si="101"/>
        <v>7497.1839273613477</v>
      </c>
      <c r="R80" s="5">
        <f t="shared" si="102"/>
        <v>8239.6499554650654</v>
      </c>
      <c r="S80" s="5">
        <f t="shared" si="103"/>
        <v>3794.0558890240118</v>
      </c>
      <c r="T80" s="5">
        <f t="shared" si="104"/>
        <v>108.56765174951184</v>
      </c>
      <c r="U80" s="5">
        <f t="shared" si="105"/>
        <v>446.61693005583379</v>
      </c>
      <c r="V80" s="5">
        <f t="shared" si="106"/>
        <v>519.56348441501768</v>
      </c>
      <c r="W80" s="15">
        <f t="shared" si="107"/>
        <v>-1.0734613539272964E-2</v>
      </c>
      <c r="X80" s="15">
        <f t="shared" si="108"/>
        <v>-1.217998157191269E-2</v>
      </c>
      <c r="Y80" s="15">
        <f t="shared" si="109"/>
        <v>-9.7425357312937999E-3</v>
      </c>
      <c r="Z80" s="5">
        <f t="shared" si="130"/>
        <v>14789.725767852791</v>
      </c>
      <c r="AA80" s="5">
        <f t="shared" si="131"/>
        <v>22565.583103309469</v>
      </c>
      <c r="AB80" s="5">
        <f t="shared" si="132"/>
        <v>10491.238776984024</v>
      </c>
      <c r="AC80" s="16">
        <f t="shared" si="113"/>
        <v>2.1000027126499186</v>
      </c>
      <c r="AD80" s="16">
        <f t="shared" si="114"/>
        <v>2.8959897103638519</v>
      </c>
      <c r="AE80" s="16">
        <f t="shared" si="115"/>
        <v>2.966255081289388</v>
      </c>
      <c r="AF80" s="15">
        <f t="shared" si="116"/>
        <v>-4.0504037456468023E-3</v>
      </c>
      <c r="AG80" s="15">
        <f t="shared" si="117"/>
        <v>2.9673830763510267E-4</v>
      </c>
      <c r="AH80" s="15">
        <f t="shared" si="118"/>
        <v>9.7937136394747881E-3</v>
      </c>
      <c r="AI80" s="1">
        <f t="shared" si="76"/>
        <v>110605.16064757734</v>
      </c>
      <c r="AJ80" s="1">
        <f t="shared" si="77"/>
        <v>27947.521602574507</v>
      </c>
      <c r="AK80" s="1">
        <f t="shared" si="78"/>
        <v>10962.53923419258</v>
      </c>
      <c r="AL80" s="14">
        <f t="shared" si="119"/>
        <v>23.539072445146928</v>
      </c>
      <c r="AM80" s="14">
        <f t="shared" si="120"/>
        <v>4.0555381860891337</v>
      </c>
      <c r="AN80" s="14">
        <f t="shared" si="121"/>
        <v>1.4878959148266395</v>
      </c>
      <c r="AO80" s="11">
        <f t="shared" si="122"/>
        <v>1.6201563972719608E-2</v>
      </c>
      <c r="AP80" s="11">
        <f t="shared" si="123"/>
        <v>2.0409697499296831E-2</v>
      </c>
      <c r="AQ80" s="11">
        <f t="shared" si="124"/>
        <v>1.851417081087094E-2</v>
      </c>
      <c r="AR80" s="1">
        <f t="shared" si="133"/>
        <v>69055.412054586122</v>
      </c>
      <c r="AS80" s="1">
        <f t="shared" si="128"/>
        <v>18449.031823390542</v>
      </c>
      <c r="AT80" s="1">
        <f t="shared" si="129"/>
        <v>7302.3913397143015</v>
      </c>
      <c r="AU80" s="1">
        <f t="shared" si="82"/>
        <v>13811.082410917224</v>
      </c>
      <c r="AV80" s="1">
        <f t="shared" si="83"/>
        <v>3689.8063646781084</v>
      </c>
      <c r="AW80" s="1">
        <f t="shared" si="84"/>
        <v>1460.4782679428604</v>
      </c>
      <c r="AX80" s="1">
        <f t="shared" si="154"/>
        <v>48495.930838410168</v>
      </c>
      <c r="AY80" s="1">
        <f t="shared" si="140"/>
        <v>5207.7270895161464</v>
      </c>
      <c r="AZ80" s="1">
        <f t="shared" si="141"/>
        <v>1465.0003846166219</v>
      </c>
      <c r="BA80" s="1">
        <f t="shared" si="155"/>
        <v>12290.599524639067</v>
      </c>
      <c r="BB80" s="1">
        <f t="shared" si="156"/>
        <v>24253.950981087673</v>
      </c>
      <c r="BC80" s="1">
        <f t="shared" si="157"/>
        <v>29068.437779455064</v>
      </c>
      <c r="BD80" s="1">
        <f t="shared" si="142"/>
        <v>13831.689339495671</v>
      </c>
      <c r="BE80" s="2">
        <f t="shared" si="164"/>
        <v>0.05</v>
      </c>
      <c r="BF80" s="2">
        <f t="shared" si="165"/>
        <v>3.8949976355871406E-2</v>
      </c>
      <c r="BG80" s="2">
        <f t="shared" si="166"/>
        <v>0.05</v>
      </c>
      <c r="BH80" s="2">
        <f t="shared" si="143"/>
        <v>4.4788542975581255E-2</v>
      </c>
      <c r="BI80" s="2">
        <f t="shared" si="158"/>
        <v>2.5000000000000006E-4</v>
      </c>
      <c r="BJ80" s="2">
        <f t="shared" si="144"/>
        <v>1.5171006581229417E-4</v>
      </c>
      <c r="BK80" s="2">
        <f t="shared" si="145"/>
        <v>2.5000000000000006E-4</v>
      </c>
      <c r="BL80" s="2">
        <f t="shared" si="146"/>
        <v>17.263853013646536</v>
      </c>
      <c r="BM80" s="2">
        <f t="shared" si="147"/>
        <v>2.7989038320996884</v>
      </c>
      <c r="BN80" s="2">
        <f t="shared" si="148"/>
        <v>1.8255978349285757</v>
      </c>
      <c r="BO80" s="2">
        <f t="shared" si="159"/>
        <v>46.6914756490524</v>
      </c>
      <c r="BP80" s="2">
        <f t="shared" si="160"/>
        <v>6.368896828590195</v>
      </c>
      <c r="BQ80" s="2">
        <f t="shared" si="161"/>
        <v>6.9604662470694079</v>
      </c>
      <c r="BR80" s="11">
        <f t="shared" si="162"/>
        <v>5.0564909009977982E-2</v>
      </c>
      <c r="BS80" s="17">
        <f t="shared" si="135"/>
        <v>0.37370827278623259</v>
      </c>
      <c r="BT80" s="17">
        <f t="shared" si="136"/>
        <v>0.57028602681192464</v>
      </c>
      <c r="BU80" s="12">
        <f>(BU$3*temperature!$I190+BU$4*temperature!$I190^2+BU$5*temperature!$I190^6)*(K80/K$56)^$BW$1</f>
        <v>3.1560320001940538</v>
      </c>
      <c r="BV80" s="12">
        <f>(BV$3*temperature!$I190+BV$4*temperature!$I190^2+BV$5*temperature!$I190^6)*(L80/L$56)^$BW$1</f>
        <v>1.5637906865150124</v>
      </c>
      <c r="BW80" s="12">
        <f>(BW$3*temperature!$I190+BW$4*temperature!$I190^2+BW$5*temperature!$I190^6)*(M80/M$56)^$BW$1</f>
        <v>0.54765988194550597</v>
      </c>
      <c r="BX80" s="12">
        <f>(BX$3*temperature!$M190+BX$4*temperature!$M190^2+BX$5*temperature!$M190^6)*(K80/K$56)^$BW$1</f>
        <v>3.1560330173376632</v>
      </c>
      <c r="BY80" s="12">
        <f>(BY$3*temperature!$M190+BY$4*temperature!$M190^2+BY$5*temperature!$M190^6)*(L80/L$56)^$BW$1</f>
        <v>1.5637905501935767</v>
      </c>
      <c r="BZ80" s="12">
        <f>(BZ$3*temperature!$M190+BZ$4*temperature!$M190^2+BZ$5*temperature!$M190^6)*(M80/M$56)^$BW$1</f>
        <v>0.54765899719735689</v>
      </c>
      <c r="CA80" s="19">
        <f t="shared" si="149"/>
        <v>1.0171436093386887E-6</v>
      </c>
      <c r="CB80" s="19">
        <f t="shared" si="150"/>
        <v>-1.3632143569530797E-7</v>
      </c>
      <c r="CC80" s="19">
        <f t="shared" si="151"/>
        <v>-8.8474814907701926E-7</v>
      </c>
      <c r="CD80" s="19">
        <f t="shared" si="152"/>
        <v>6.1263495334570818E-4</v>
      </c>
      <c r="CE80" s="19">
        <f t="shared" si="153"/>
        <v>2.2894675026329878E-4</v>
      </c>
      <c r="CF80" s="19"/>
      <c r="CG80" s="19"/>
      <c r="CH80" s="19"/>
    </row>
    <row r="81" spans="1:86" x14ac:dyDescent="0.3">
      <c r="A81" s="2">
        <f t="shared" si="85"/>
        <v>2035</v>
      </c>
      <c r="B81" s="5">
        <f t="shared" si="86"/>
        <v>1140.4519956270053</v>
      </c>
      <c r="C81" s="5">
        <f t="shared" si="87"/>
        <v>2840.4634787644177</v>
      </c>
      <c r="D81" s="5">
        <f t="shared" si="88"/>
        <v>4005.9279646895507</v>
      </c>
      <c r="E81" s="15">
        <f t="shared" si="89"/>
        <v>1.1395099042969135E-3</v>
      </c>
      <c r="F81" s="15">
        <f t="shared" si="90"/>
        <v>2.2449109218492642E-3</v>
      </c>
      <c r="G81" s="15">
        <f t="shared" si="91"/>
        <v>4.5829057906734486E-3</v>
      </c>
      <c r="H81" s="5">
        <f t="shared" si="92"/>
        <v>70573.169566015145</v>
      </c>
      <c r="I81" s="5">
        <f t="shared" si="93"/>
        <v>18972.667651793156</v>
      </c>
      <c r="J81" s="5">
        <f t="shared" si="94"/>
        <v>7511.182648863155</v>
      </c>
      <c r="K81" s="5">
        <f t="shared" si="95"/>
        <v>61881.753757829109</v>
      </c>
      <c r="L81" s="5">
        <f t="shared" si="96"/>
        <v>6679.4267180812822</v>
      </c>
      <c r="M81" s="5">
        <f t="shared" si="97"/>
        <v>1875.0169037164032</v>
      </c>
      <c r="N81" s="15">
        <f t="shared" si="98"/>
        <v>2.0815605565273287E-2</v>
      </c>
      <c r="O81" s="15">
        <f t="shared" si="99"/>
        <v>2.6079378318862201E-2</v>
      </c>
      <c r="P81" s="15">
        <f t="shared" si="100"/>
        <v>2.3899746869802563E-2</v>
      </c>
      <c r="Q81" s="5">
        <f t="shared" si="101"/>
        <v>7579.7150813644803</v>
      </c>
      <c r="R81" s="5">
        <f t="shared" si="102"/>
        <v>8370.3073301600998</v>
      </c>
      <c r="S81" s="5">
        <f t="shared" si="103"/>
        <v>3864.5156304660832</v>
      </c>
      <c r="T81" s="5">
        <f t="shared" si="104"/>
        <v>107.40221996511445</v>
      </c>
      <c r="U81" s="5">
        <f t="shared" si="105"/>
        <v>441.17714407804954</v>
      </c>
      <c r="V81" s="5">
        <f t="shared" si="106"/>
        <v>514.50161860342882</v>
      </c>
      <c r="W81" s="15">
        <f t="shared" si="107"/>
        <v>-1.0734613539272964E-2</v>
      </c>
      <c r="X81" s="15">
        <f t="shared" si="108"/>
        <v>-1.217998157191269E-2</v>
      </c>
      <c r="Y81" s="15">
        <f t="shared" si="109"/>
        <v>-9.7425357312937999E-3</v>
      </c>
      <c r="Z81" s="5">
        <f t="shared" si="130"/>
        <v>14896.319766591107</v>
      </c>
      <c r="AA81" s="5">
        <f t="shared" si="131"/>
        <v>22939.324388268811</v>
      </c>
      <c r="AB81" s="5">
        <f t="shared" si="132"/>
        <v>10796.139492029006</v>
      </c>
      <c r="AC81" s="16">
        <f t="shared" si="113"/>
        <v>2.0914968537967327</v>
      </c>
      <c r="AD81" s="16">
        <f t="shared" si="114"/>
        <v>2.896849061449434</v>
      </c>
      <c r="AE81" s="16">
        <f t="shared" si="115"/>
        <v>2.9953057341371734</v>
      </c>
      <c r="AF81" s="15">
        <f t="shared" si="116"/>
        <v>-4.0504037456468023E-3</v>
      </c>
      <c r="AG81" s="15">
        <f t="shared" si="117"/>
        <v>2.9673830763510267E-4</v>
      </c>
      <c r="AH81" s="15">
        <f t="shared" si="118"/>
        <v>9.7937136394747881E-3</v>
      </c>
      <c r="AI81" s="1">
        <f t="shared" si="76"/>
        <v>113355.72699373684</v>
      </c>
      <c r="AJ81" s="1">
        <f t="shared" si="77"/>
        <v>28842.575806995166</v>
      </c>
      <c r="AK81" s="1">
        <f t="shared" si="78"/>
        <v>11326.763578716183</v>
      </c>
      <c r="AL81" s="14">
        <f t="shared" si="119"/>
        <v>23.916628535344675</v>
      </c>
      <c r="AM81" s="14">
        <f t="shared" si="120"/>
        <v>4.1374827705883108</v>
      </c>
      <c r="AN81" s="14">
        <f t="shared" si="121"/>
        <v>1.515167602351378</v>
      </c>
      <c r="AO81" s="11">
        <f t="shared" si="122"/>
        <v>1.6039548332992412E-2</v>
      </c>
      <c r="AP81" s="11">
        <f t="shared" si="123"/>
        <v>2.0205600524303861E-2</v>
      </c>
      <c r="AQ81" s="11">
        <f t="shared" si="124"/>
        <v>1.8329029102762229E-2</v>
      </c>
      <c r="AR81" s="1">
        <f t="shared" si="133"/>
        <v>70573.169566015145</v>
      </c>
      <c r="AS81" s="1">
        <f t="shared" si="128"/>
        <v>18972.667651793156</v>
      </c>
      <c r="AT81" s="1">
        <f t="shared" si="129"/>
        <v>7511.182648863155</v>
      </c>
      <c r="AU81" s="1">
        <f t="shared" si="82"/>
        <v>14114.63391320303</v>
      </c>
      <c r="AV81" s="1">
        <f t="shared" si="83"/>
        <v>3794.5335303586312</v>
      </c>
      <c r="AW81" s="1">
        <f t="shared" si="84"/>
        <v>1502.236529772631</v>
      </c>
      <c r="AX81" s="1">
        <f t="shared" si="154"/>
        <v>49505.403006263296</v>
      </c>
      <c r="AY81" s="1">
        <f t="shared" si="140"/>
        <v>5343.541374465025</v>
      </c>
      <c r="AZ81" s="1">
        <f t="shared" si="141"/>
        <v>1500.0135229731227</v>
      </c>
      <c r="BA81" s="1">
        <f t="shared" si="155"/>
        <v>12328.100286530955</v>
      </c>
      <c r="BB81" s="1">
        <f t="shared" si="156"/>
        <v>24381.526986784298</v>
      </c>
      <c r="BC81" s="1">
        <f t="shared" si="157"/>
        <v>29296.270175124118</v>
      </c>
      <c r="BD81" s="1">
        <f t="shared" si="142"/>
        <v>13499.460342622267</v>
      </c>
      <c r="BE81" s="2">
        <f t="shared" si="164"/>
        <v>0.05</v>
      </c>
      <c r="BF81" s="2">
        <f t="shared" si="165"/>
        <v>3.8949976355871406E-2</v>
      </c>
      <c r="BG81" s="2">
        <f t="shared" si="166"/>
        <v>0.05</v>
      </c>
      <c r="BH81" s="2">
        <f t="shared" si="143"/>
        <v>4.478776927633988E-2</v>
      </c>
      <c r="BI81" s="2">
        <f t="shared" si="158"/>
        <v>2.5000000000000006E-4</v>
      </c>
      <c r="BJ81" s="2">
        <f t="shared" si="144"/>
        <v>1.5171006581229417E-4</v>
      </c>
      <c r="BK81" s="2">
        <f t="shared" si="145"/>
        <v>2.5000000000000006E-4</v>
      </c>
      <c r="BL81" s="2">
        <f t="shared" si="146"/>
        <v>17.643292391503792</v>
      </c>
      <c r="BM81" s="2">
        <f t="shared" si="147"/>
        <v>2.8783446580883241</v>
      </c>
      <c r="BN81" s="2">
        <f t="shared" si="148"/>
        <v>1.8777956622157892</v>
      </c>
      <c r="BO81" s="2">
        <f t="shared" si="159"/>
        <v>47.37624505369034</v>
      </c>
      <c r="BP81" s="2">
        <f t="shared" si="160"/>
        <v>6.4429531047833946</v>
      </c>
      <c r="BQ81" s="2">
        <f t="shared" si="161"/>
        <v>6.9572856616096939</v>
      </c>
      <c r="BR81" s="11">
        <f t="shared" si="162"/>
        <v>5.0410073903751157E-2</v>
      </c>
      <c r="BS81" s="17">
        <f t="shared" si="135"/>
        <v>0.35572125965867685</v>
      </c>
      <c r="BT81" s="17">
        <f t="shared" si="136"/>
        <v>0.55367575418633463</v>
      </c>
      <c r="BU81" s="12">
        <f>(BU$3*temperature!$I191+BU$4*temperature!$I191^2+BU$5*temperature!$I191^6)*(K81/K$56)^$BW$1</f>
        <v>3.1549948831827992</v>
      </c>
      <c r="BV81" s="12">
        <f>(BV$3*temperature!$I191+BV$4*temperature!$I191^2+BV$5*temperature!$I191^6)*(L81/L$56)^$BW$1</f>
        <v>1.5509556463594159</v>
      </c>
      <c r="BW81" s="12">
        <f>(BW$3*temperature!$I191+BW$4*temperature!$I191^2+BW$5*temperature!$I191^6)*(M81/M$56)^$BW$1</f>
        <v>0.52996627153984466</v>
      </c>
      <c r="BX81" s="12">
        <f>(BX$3*temperature!$M191+BX$4*temperature!$M191^2+BX$5*temperature!$M191^6)*(K81/K$56)^$BW$1</f>
        <v>3.1549958010535262</v>
      </c>
      <c r="BY81" s="12">
        <f>(BY$3*temperature!$M191+BY$4*temperature!$M191^2+BY$5*temperature!$M191^6)*(L81/L$56)^$BW$1</f>
        <v>1.5509554242917856</v>
      </c>
      <c r="BZ81" s="12">
        <f>(BZ$3*temperature!$M191+BZ$4*temperature!$M191^2+BZ$5*temperature!$M191^6)*(M81/M$56)^$BW$1</f>
        <v>0.52996530922742646</v>
      </c>
      <c r="CA81" s="19">
        <f t="shared" si="149"/>
        <v>9.1787072697968597E-7</v>
      </c>
      <c r="CB81" s="19">
        <f t="shared" si="150"/>
        <v>-2.2206763028442822E-7</v>
      </c>
      <c r="CC81" s="19">
        <f t="shared" si="151"/>
        <v>-9.6231241819566549E-7</v>
      </c>
      <c r="CD81" s="19">
        <f t="shared" si="152"/>
        <v>5.3335726770874399E-4</v>
      </c>
      <c r="CE81" s="19">
        <f t="shared" si="153"/>
        <v>1.8972651911746454E-4</v>
      </c>
      <c r="CF81" s="19"/>
      <c r="CG81" s="19"/>
      <c r="CH81" s="19"/>
    </row>
    <row r="82" spans="1:86" x14ac:dyDescent="0.3">
      <c r="A82" s="2">
        <f t="shared" si="85"/>
        <v>2036</v>
      </c>
      <c r="B82" s="5">
        <f t="shared" si="86"/>
        <v>1141.6865741541778</v>
      </c>
      <c r="C82" s="5">
        <f t="shared" si="87"/>
        <v>2846.5212368766802</v>
      </c>
      <c r="D82" s="5">
        <f t="shared" si="88"/>
        <v>4023.368815632627</v>
      </c>
      <c r="E82" s="15">
        <f t="shared" si="89"/>
        <v>1.0825344090820677E-3</v>
      </c>
      <c r="F82" s="15">
        <f t="shared" si="90"/>
        <v>2.1326653757568008E-3</v>
      </c>
      <c r="G82" s="15">
        <f t="shared" si="91"/>
        <v>4.3537605011397763E-3</v>
      </c>
      <c r="H82" s="5">
        <f t="shared" si="92"/>
        <v>72103.605880180708</v>
      </c>
      <c r="I82" s="5">
        <f t="shared" si="93"/>
        <v>19503.577069306077</v>
      </c>
      <c r="J82" s="5">
        <f t="shared" si="94"/>
        <v>7722.1796031733575</v>
      </c>
      <c r="K82" s="5">
        <f t="shared" si="95"/>
        <v>63155.341853431972</v>
      </c>
      <c r="L82" s="5">
        <f t="shared" si="96"/>
        <v>6851.7237168784313</v>
      </c>
      <c r="M82" s="5">
        <f t="shared" si="97"/>
        <v>1919.3317732068608</v>
      </c>
      <c r="N82" s="15">
        <f t="shared" si="98"/>
        <v>2.0580995499690946E-2</v>
      </c>
      <c r="O82" s="15">
        <f t="shared" si="99"/>
        <v>2.5795177650611789E-2</v>
      </c>
      <c r="P82" s="15">
        <f t="shared" si="100"/>
        <v>2.3634383990151164E-2</v>
      </c>
      <c r="Q82" s="5">
        <f t="shared" si="101"/>
        <v>7660.9575542223201</v>
      </c>
      <c r="R82" s="5">
        <f t="shared" si="102"/>
        <v>8499.7293843012212</v>
      </c>
      <c r="S82" s="5">
        <f t="shared" si="103"/>
        <v>3934.3660904967464</v>
      </c>
      <c r="T82" s="5">
        <f t="shared" si="104"/>
        <v>106.24929864052896</v>
      </c>
      <c r="U82" s="5">
        <f t="shared" si="105"/>
        <v>435.80361459322984</v>
      </c>
      <c r="V82" s="5">
        <f t="shared" si="106"/>
        <v>509.48906820037644</v>
      </c>
      <c r="W82" s="15">
        <f t="shared" si="107"/>
        <v>-1.0734613539272964E-2</v>
      </c>
      <c r="X82" s="15">
        <f t="shared" si="108"/>
        <v>-1.217998157191269E-2</v>
      </c>
      <c r="Y82" s="15">
        <f t="shared" si="109"/>
        <v>-9.7425357312937999E-3</v>
      </c>
      <c r="Z82" s="5">
        <f t="shared" si="130"/>
        <v>14999.302426481334</v>
      </c>
      <c r="AA82" s="5">
        <f t="shared" si="131"/>
        <v>23309.991637721625</v>
      </c>
      <c r="AB82" s="5">
        <f t="shared" si="132"/>
        <v>11104.333435657292</v>
      </c>
      <c r="AC82" s="16">
        <f t="shared" si="113"/>
        <v>2.083025447106106</v>
      </c>
      <c r="AD82" s="16">
        <f t="shared" si="114"/>
        <v>2.8977086675374029</v>
      </c>
      <c r="AE82" s="16">
        <f t="shared" si="115"/>
        <v>3.0246409007599895</v>
      </c>
      <c r="AF82" s="15">
        <f t="shared" si="116"/>
        <v>-4.0504037456468023E-3</v>
      </c>
      <c r="AG82" s="15">
        <f t="shared" si="117"/>
        <v>2.9673830763510267E-4</v>
      </c>
      <c r="AH82" s="15">
        <f t="shared" si="118"/>
        <v>9.7937136394747881E-3</v>
      </c>
      <c r="AI82" s="1">
        <f t="shared" si="76"/>
        <v>116134.78820756619</v>
      </c>
      <c r="AJ82" s="1">
        <f t="shared" si="77"/>
        <v>29752.851756654283</v>
      </c>
      <c r="AK82" s="1">
        <f t="shared" si="78"/>
        <v>11696.323750617197</v>
      </c>
      <c r="AL82" s="14">
        <f t="shared" si="119"/>
        <v>24.296404335506011</v>
      </c>
      <c r="AM82" s="14">
        <f t="shared" si="120"/>
        <v>4.2202470913866206</v>
      </c>
      <c r="AN82" s="14">
        <f t="shared" si="121"/>
        <v>1.5426614379196482</v>
      </c>
      <c r="AO82" s="11">
        <f t="shared" si="122"/>
        <v>1.5879152849662487E-2</v>
      </c>
      <c r="AP82" s="11">
        <f t="shared" si="123"/>
        <v>2.0003544519060824E-2</v>
      </c>
      <c r="AQ82" s="11">
        <f t="shared" si="124"/>
        <v>1.8145738811734608E-2</v>
      </c>
      <c r="AR82" s="1">
        <f t="shared" si="133"/>
        <v>72103.605880180708</v>
      </c>
      <c r="AS82" s="1">
        <f t="shared" si="128"/>
        <v>19503.577069306077</v>
      </c>
      <c r="AT82" s="1">
        <f t="shared" si="129"/>
        <v>7722.1796031733575</v>
      </c>
      <c r="AU82" s="1">
        <f t="shared" si="82"/>
        <v>14420.721176036142</v>
      </c>
      <c r="AV82" s="1">
        <f t="shared" si="83"/>
        <v>3900.7154138612154</v>
      </c>
      <c r="AW82" s="1">
        <f t="shared" si="84"/>
        <v>1544.4359206346717</v>
      </c>
      <c r="AX82" s="1">
        <f t="shared" si="154"/>
        <v>50524.273482745579</v>
      </c>
      <c r="AY82" s="1">
        <f t="shared" si="140"/>
        <v>5481.3789735027458</v>
      </c>
      <c r="AZ82" s="1">
        <f t="shared" si="141"/>
        <v>1535.4654185654886</v>
      </c>
      <c r="BA82" s="1">
        <f t="shared" si="155"/>
        <v>12364.704396457908</v>
      </c>
      <c r="BB82" s="1">
        <f t="shared" si="156"/>
        <v>24506.020098192712</v>
      </c>
      <c r="BC82" s="1">
        <f t="shared" si="157"/>
        <v>29517.80266483366</v>
      </c>
      <c r="BD82" s="1">
        <f t="shared" ref="BD71:BD134" si="167">SUMPRODUCT(BA82:BC82,BA$1:BC$1)*BT82</f>
        <v>13173.193359196432</v>
      </c>
      <c r="BE82" s="2">
        <f t="shared" si="164"/>
        <v>0.05</v>
      </c>
      <c r="BF82" s="2">
        <f t="shared" si="165"/>
        <v>3.8949976355871406E-2</v>
      </c>
      <c r="BG82" s="2">
        <f t="shared" si="166"/>
        <v>0.05</v>
      </c>
      <c r="BH82" s="2">
        <f t="shared" si="143"/>
        <v>4.4787349729748301E-2</v>
      </c>
      <c r="BI82" s="2">
        <f t="shared" si="158"/>
        <v>2.5000000000000006E-4</v>
      </c>
      <c r="BJ82" s="2">
        <f t="shared" si="144"/>
        <v>1.5171006581229417E-4</v>
      </c>
      <c r="BK82" s="2">
        <f t="shared" si="145"/>
        <v>2.5000000000000006E-4</v>
      </c>
      <c r="BL82" s="2">
        <f t="shared" si="146"/>
        <v>18.025901470045181</v>
      </c>
      <c r="BM82" s="2">
        <f t="shared" si="147"/>
        <v>2.9588889607595763</v>
      </c>
      <c r="BN82" s="2">
        <f t="shared" si="148"/>
        <v>1.9305449007933397</v>
      </c>
      <c r="BO82" s="2">
        <f t="shared" si="159"/>
        <v>48.071306138131789</v>
      </c>
      <c r="BP82" s="2">
        <f t="shared" si="160"/>
        <v>6.5179248239201755</v>
      </c>
      <c r="BQ82" s="2">
        <f t="shared" si="161"/>
        <v>6.9542036430359264</v>
      </c>
      <c r="BR82" s="11">
        <f t="shared" si="162"/>
        <v>5.0252991101635586E-2</v>
      </c>
      <c r="BS82" s="17">
        <f t="shared" si="135"/>
        <v>0.33864989349985186</v>
      </c>
      <c r="BT82" s="17">
        <f t="shared" si="136"/>
        <v>0.53754927590906276</v>
      </c>
      <c r="BU82" s="12">
        <f>(BU$3*temperature!$I192+BU$4*temperature!$I192^2+BU$5*temperature!$I192^6)*(K82/K$56)^$BW$1</f>
        <v>3.1524049276884503</v>
      </c>
      <c r="BV82" s="12">
        <f>(BV$3*temperature!$I192+BV$4*temperature!$I192^2+BV$5*temperature!$I192^6)*(L82/L$56)^$BW$1</f>
        <v>1.5369808661881097</v>
      </c>
      <c r="BW82" s="12">
        <f>(BW$3*temperature!$I192+BW$4*temperature!$I192^2+BW$5*temperature!$I192^6)*(M82/M$56)^$BW$1</f>
        <v>0.51133551136397926</v>
      </c>
      <c r="BX82" s="12">
        <f>(BX$3*temperature!$M192+BX$4*temperature!$M192^2+BX$5*temperature!$M192^6)*(K82/K$56)^$BW$1</f>
        <v>3.152405739321714</v>
      </c>
      <c r="BY82" s="12">
        <f>(BY$3*temperature!$M192+BY$4*temperature!$M192^2+BY$5*temperature!$M192^6)*(L82/L$56)^$BW$1</f>
        <v>1.5369805553481506</v>
      </c>
      <c r="BZ82" s="12">
        <f>(BZ$3*temperature!$M192+BZ$4*temperature!$M192^2+BZ$5*temperature!$M192^6)*(M82/M$56)^$BW$1</f>
        <v>0.51133447072051985</v>
      </c>
      <c r="CA82" s="19">
        <f t="shared" si="149"/>
        <v>8.1163326370869981E-7</v>
      </c>
      <c r="CB82" s="19">
        <f t="shared" si="150"/>
        <v>-3.1083995910563544E-7</v>
      </c>
      <c r="CC82" s="19">
        <f t="shared" si="151"/>
        <v>-1.0406434594045777E-6</v>
      </c>
      <c r="CD82" s="19">
        <f t="shared" si="152"/>
        <v>4.4423158170670365E-4</v>
      </c>
      <c r="CE82" s="19">
        <f t="shared" si="153"/>
        <v>1.5043897783424592E-4</v>
      </c>
      <c r="CF82" s="19"/>
      <c r="CG82" s="19"/>
      <c r="CH82" s="19"/>
    </row>
    <row r="83" spans="1:86" x14ac:dyDescent="0.3">
      <c r="A83" s="2">
        <f t="shared" si="85"/>
        <v>2037</v>
      </c>
      <c r="B83" s="5">
        <f t="shared" si="86"/>
        <v>1142.8606934050413</v>
      </c>
      <c r="C83" s="5">
        <f t="shared" si="87"/>
        <v>2852.2883802957613</v>
      </c>
      <c r="D83" s="5">
        <f t="shared" si="88"/>
        <v>4040.0097606520953</v>
      </c>
      <c r="E83" s="15">
        <f t="shared" si="89"/>
        <v>1.0284076886279642E-3</v>
      </c>
      <c r="F83" s="15">
        <f t="shared" si="90"/>
        <v>2.0260321069689607E-3</v>
      </c>
      <c r="G83" s="15">
        <f t="shared" si="91"/>
        <v>4.1360724760827871E-3</v>
      </c>
      <c r="H83" s="5">
        <f t="shared" si="92"/>
        <v>73646.474367040515</v>
      </c>
      <c r="I83" s="5">
        <f t="shared" si="93"/>
        <v>20041.705948448689</v>
      </c>
      <c r="J83" s="5">
        <f t="shared" si="94"/>
        <v>7935.3423772592278</v>
      </c>
      <c r="K83" s="5">
        <f t="shared" si="95"/>
        <v>64440.464872072967</v>
      </c>
      <c r="L83" s="5">
        <f t="shared" si="96"/>
        <v>7026.5356360532214</v>
      </c>
      <c r="M83" s="5">
        <f t="shared" si="97"/>
        <v>1964.18891225114</v>
      </c>
      <c r="N83" s="15">
        <f t="shared" si="98"/>
        <v>2.0348603632349027E-2</v>
      </c>
      <c r="O83" s="15">
        <f t="shared" si="99"/>
        <v>2.5513568030211209E-2</v>
      </c>
      <c r="P83" s="15">
        <f t="shared" si="100"/>
        <v>2.3371227252352966E-2</v>
      </c>
      <c r="Q83" s="5">
        <f t="shared" si="101"/>
        <v>7740.8891189756187</v>
      </c>
      <c r="R83" s="5">
        <f t="shared" si="102"/>
        <v>8627.8649165435836</v>
      </c>
      <c r="S83" s="5">
        <f t="shared" si="103"/>
        <v>4003.5814120686632</v>
      </c>
      <c r="T83" s="5">
        <f t="shared" si="104"/>
        <v>105.10875348080408</v>
      </c>
      <c r="U83" s="5">
        <f t="shared" si="105"/>
        <v>430.49553459851137</v>
      </c>
      <c r="V83" s="5">
        <f t="shared" si="106"/>
        <v>504.52535274873071</v>
      </c>
      <c r="W83" s="15">
        <f t="shared" si="107"/>
        <v>-1.0734613539272964E-2</v>
      </c>
      <c r="X83" s="15">
        <f t="shared" si="108"/>
        <v>-1.217998157191269E-2</v>
      </c>
      <c r="Y83" s="15">
        <f t="shared" si="109"/>
        <v>-9.7425357312937999E-3</v>
      </c>
      <c r="Z83" s="5">
        <f t="shared" si="130"/>
        <v>15098.666649315366</v>
      </c>
      <c r="AA83" s="5">
        <f t="shared" si="131"/>
        <v>23677.435655020185</v>
      </c>
      <c r="AB83" s="5">
        <f t="shared" si="132"/>
        <v>11415.760713701229</v>
      </c>
      <c r="AC83" s="16">
        <f t="shared" si="113"/>
        <v>2.0745883530328699</v>
      </c>
      <c r="AD83" s="16">
        <f t="shared" si="114"/>
        <v>2.8985685287034273</v>
      </c>
      <c r="AE83" s="16">
        <f t="shared" si="115"/>
        <v>3.0542633676042761</v>
      </c>
      <c r="AF83" s="15">
        <f t="shared" si="116"/>
        <v>-4.0504037456468023E-3</v>
      </c>
      <c r="AG83" s="15">
        <f t="shared" si="117"/>
        <v>2.9673830763510267E-4</v>
      </c>
      <c r="AH83" s="15">
        <f t="shared" si="118"/>
        <v>9.7937136394747881E-3</v>
      </c>
      <c r="AI83" s="1">
        <f t="shared" si="76"/>
        <v>118942.03056284571</v>
      </c>
      <c r="AJ83" s="1">
        <f t="shared" si="77"/>
        <v>30678.281994850073</v>
      </c>
      <c r="AK83" s="1">
        <f t="shared" si="78"/>
        <v>12071.127296190149</v>
      </c>
      <c r="AL83" s="14">
        <f t="shared" si="119"/>
        <v>24.678352590465305</v>
      </c>
      <c r="AM83" s="14">
        <f t="shared" si="120"/>
        <v>4.30382279295487</v>
      </c>
      <c r="AN83" s="14">
        <f t="shared" si="121"/>
        <v>1.5703742421317985</v>
      </c>
      <c r="AO83" s="11">
        <f t="shared" si="122"/>
        <v>1.5720361321165863E-2</v>
      </c>
      <c r="AP83" s="11">
        <f t="shared" si="123"/>
        <v>1.9803509073870216E-2</v>
      </c>
      <c r="AQ83" s="11">
        <f t="shared" si="124"/>
        <v>1.7964281423617261E-2</v>
      </c>
      <c r="AR83" s="1">
        <f t="shared" si="133"/>
        <v>73646.474367040515</v>
      </c>
      <c r="AS83" s="1">
        <f t="shared" si="128"/>
        <v>20041.705948448689</v>
      </c>
      <c r="AT83" s="1">
        <f t="shared" si="129"/>
        <v>7935.3423772592278</v>
      </c>
      <c r="AU83" s="1">
        <f t="shared" si="82"/>
        <v>14729.294873408104</v>
      </c>
      <c r="AV83" s="1">
        <f t="shared" si="83"/>
        <v>4008.3411896897378</v>
      </c>
      <c r="AW83" s="1">
        <f t="shared" si="84"/>
        <v>1587.0684754518456</v>
      </c>
      <c r="AX83" s="1">
        <f t="shared" si="154"/>
        <v>51552.371897658377</v>
      </c>
      <c r="AY83" s="1">
        <f t="shared" si="140"/>
        <v>5621.228508842577</v>
      </c>
      <c r="AZ83" s="1">
        <f t="shared" si="141"/>
        <v>1571.3511298009121</v>
      </c>
      <c r="BA83" s="1">
        <f t="shared" si="155"/>
        <v>12400.442524677379</v>
      </c>
      <c r="BB83" s="1">
        <f t="shared" si="156"/>
        <v>24627.529292011845</v>
      </c>
      <c r="BC83" s="1">
        <f t="shared" si="157"/>
        <v>29733.223962103802</v>
      </c>
      <c r="BD83" s="1">
        <f t="shared" si="167"/>
        <v>12852.922852767184</v>
      </c>
      <c r="BE83" s="2">
        <f t="shared" si="164"/>
        <v>0.05</v>
      </c>
      <c r="BF83" s="2">
        <f t="shared" si="165"/>
        <v>3.8949976355871406E-2</v>
      </c>
      <c r="BG83" s="2">
        <f t="shared" si="166"/>
        <v>0.05</v>
      </c>
      <c r="BH83" s="2">
        <f t="shared" si="143"/>
        <v>4.4787278094732492E-2</v>
      </c>
      <c r="BI83" s="2">
        <f t="shared" si="158"/>
        <v>2.5000000000000006E-4</v>
      </c>
      <c r="BJ83" s="2">
        <f t="shared" si="144"/>
        <v>1.5171006581229417E-4</v>
      </c>
      <c r="BK83" s="2">
        <f t="shared" si="145"/>
        <v>2.5000000000000006E-4</v>
      </c>
      <c r="BL83" s="2">
        <f t="shared" si="146"/>
        <v>18.411618591760131</v>
      </c>
      <c r="BM83" s="2">
        <f t="shared" si="147"/>
        <v>3.0405285284297983</v>
      </c>
      <c r="BN83" s="2">
        <f t="shared" si="148"/>
        <v>1.9838355943148074</v>
      </c>
      <c r="BO83" s="2">
        <f t="shared" si="159"/>
        <v>48.7768066396644</v>
      </c>
      <c r="BP83" s="2">
        <f t="shared" si="160"/>
        <v>6.5938219340732775</v>
      </c>
      <c r="BQ83" s="2">
        <f t="shared" si="161"/>
        <v>6.9512164596575756</v>
      </c>
      <c r="BR83" s="11">
        <f t="shared" si="162"/>
        <v>5.0093832158327939E-2</v>
      </c>
      <c r="BS83" s="17">
        <f t="shared" si="135"/>
        <v>0.32244601669225798</v>
      </c>
      <c r="BT83" s="17">
        <f t="shared" si="136"/>
        <v>0.52189250088258521</v>
      </c>
      <c r="BU83" s="12">
        <f>(BU$3*temperature!$I193+BU$4*temperature!$I193^2+BU$5*temperature!$I193^6)*(K83/K$56)^$BW$1</f>
        <v>3.1482201657549904</v>
      </c>
      <c r="BV83" s="12">
        <f>(BV$3*temperature!$I193+BV$4*temperature!$I193^2+BV$5*temperature!$I193^6)*(L83/L$56)^$BW$1</f>
        <v>1.5218421384390326</v>
      </c>
      <c r="BW83" s="12">
        <f>(BW$3*temperature!$I193+BW$4*temperature!$I193^2+BW$5*temperature!$I193^6)*(M83/M$56)^$BW$1</f>
        <v>0.49174985575566876</v>
      </c>
      <c r="BX83" s="12">
        <f>(BX$3*temperature!$M193+BX$4*temperature!$M193^2+BX$5*temperature!$M193^6)*(K83/K$56)^$BW$1</f>
        <v>3.1482208649275472</v>
      </c>
      <c r="BY83" s="12">
        <f>(BY$3*temperature!$M193+BY$4*temperature!$M193^2+BY$5*temperature!$M193^6)*(L83/L$56)^$BW$1</f>
        <v>1.5218417362237213</v>
      </c>
      <c r="BZ83" s="12">
        <f>(BZ$3*temperature!$M193+BZ$4*temperature!$M193^2+BZ$5*temperature!$M193^6)*(M83/M$56)^$BW$1</f>
        <v>0.49174873622306647</v>
      </c>
      <c r="CA83" s="19">
        <f t="shared" si="149"/>
        <v>6.9917255673956902E-7</v>
      </c>
      <c r="CB83" s="19">
        <f t="shared" si="150"/>
        <v>-4.0221531127926369E-7</v>
      </c>
      <c r="CC83" s="19">
        <f t="shared" si="151"/>
        <v>-1.1195326022894747E-6</v>
      </c>
      <c r="CD83" s="19">
        <f t="shared" si="152"/>
        <v>3.4546638279765116E-4</v>
      </c>
      <c r="CE83" s="19">
        <f t="shared" si="153"/>
        <v>1.1139425903418542E-4</v>
      </c>
      <c r="CF83" s="19"/>
      <c r="CG83" s="19"/>
      <c r="CH83" s="19"/>
    </row>
    <row r="84" spans="1:86" x14ac:dyDescent="0.3">
      <c r="A84" s="2">
        <f t="shared" si="85"/>
        <v>2038</v>
      </c>
      <c r="B84" s="5">
        <f t="shared" si="86"/>
        <v>1143.9772537929632</v>
      </c>
      <c r="C84" s="5">
        <f t="shared" si="87"/>
        <v>2857.7782667407346</v>
      </c>
      <c r="D84" s="5">
        <f t="shared" si="88"/>
        <v>4055.8840451675278</v>
      </c>
      <c r="E84" s="15">
        <f t="shared" si="89"/>
        <v>9.7698730419656585E-4</v>
      </c>
      <c r="F84" s="15">
        <f t="shared" si="90"/>
        <v>1.9247305016205126E-3</v>
      </c>
      <c r="G84" s="15">
        <f t="shared" si="91"/>
        <v>3.9292688522786475E-3</v>
      </c>
      <c r="H84" s="5">
        <f t="shared" si="92"/>
        <v>75201.520394571693</v>
      </c>
      <c r="I84" s="5">
        <f t="shared" si="93"/>
        <v>20586.997480972019</v>
      </c>
      <c r="J84" s="5">
        <f t="shared" si="94"/>
        <v>8150.6314896186268</v>
      </c>
      <c r="K84" s="5">
        <f t="shared" si="95"/>
        <v>65736.901800480759</v>
      </c>
      <c r="L84" s="5">
        <f t="shared" si="96"/>
        <v>7203.847030599497</v>
      </c>
      <c r="M84" s="5">
        <f t="shared" si="97"/>
        <v>2009.581979871904</v>
      </c>
      <c r="N84" s="15">
        <f t="shared" si="98"/>
        <v>2.011836710026027E-2</v>
      </c>
      <c r="O84" s="15">
        <f t="shared" si="99"/>
        <v>2.523453999670755E-2</v>
      </c>
      <c r="P84" s="15">
        <f t="shared" si="100"/>
        <v>2.311033696282272E-2</v>
      </c>
      <c r="Q84" s="5">
        <f t="shared" si="101"/>
        <v>7819.4880540852137</v>
      </c>
      <c r="R84" s="5">
        <f t="shared" si="102"/>
        <v>8754.6640539464825</v>
      </c>
      <c r="S84" s="5">
        <f t="shared" si="103"/>
        <v>4072.1369697748296</v>
      </c>
      <c r="T84" s="5">
        <f t="shared" si="104"/>
        <v>103.98045163259295</v>
      </c>
      <c r="U84" s="5">
        <f t="shared" si="105"/>
        <v>425.25210692031078</v>
      </c>
      <c r="V84" s="5">
        <f t="shared" si="106"/>
        <v>499.60999647223258</v>
      </c>
      <c r="W84" s="15">
        <f t="shared" si="107"/>
        <v>-1.0734613539272964E-2</v>
      </c>
      <c r="X84" s="15">
        <f t="shared" si="108"/>
        <v>-1.217998157191269E-2</v>
      </c>
      <c r="Y84" s="15">
        <f t="shared" si="109"/>
        <v>-9.7425357312937999E-3</v>
      </c>
      <c r="Z84" s="5">
        <f t="shared" si="130"/>
        <v>15194.406716327763</v>
      </c>
      <c r="AA84" s="5">
        <f t="shared" si="131"/>
        <v>24041.510801137763</v>
      </c>
      <c r="AB84" s="5">
        <f t="shared" si="132"/>
        <v>11730.362023658623</v>
      </c>
      <c r="AC84" s="16">
        <f t="shared" si="113"/>
        <v>2.0661854325970705</v>
      </c>
      <c r="AD84" s="16">
        <f t="shared" si="114"/>
        <v>2.8994286450231992</v>
      </c>
      <c r="AE84" s="16">
        <f t="shared" si="115"/>
        <v>3.0841759484061302</v>
      </c>
      <c r="AF84" s="15">
        <f t="shared" si="116"/>
        <v>-4.0504037456468023E-3</v>
      </c>
      <c r="AG84" s="15">
        <f t="shared" si="117"/>
        <v>2.9673830763510267E-4</v>
      </c>
      <c r="AH84" s="15">
        <f t="shared" si="118"/>
        <v>9.7937136394747881E-3</v>
      </c>
      <c r="AI84" s="1">
        <f t="shared" si="76"/>
        <v>121777.12237996924</v>
      </c>
      <c r="AJ84" s="1">
        <f t="shared" si="77"/>
        <v>31618.794985054803</v>
      </c>
      <c r="AK84" s="1">
        <f t="shared" si="78"/>
        <v>12451.083042022979</v>
      </c>
      <c r="AL84" s="14">
        <f t="shared" si="119"/>
        <v>25.06242568380322</v>
      </c>
      <c r="AM84" s="14">
        <f t="shared" si="120"/>
        <v>4.388201278750155</v>
      </c>
      <c r="AN84" s="14">
        <f t="shared" si="121"/>
        <v>1.5983027805095935</v>
      </c>
      <c r="AO84" s="11">
        <f t="shared" si="122"/>
        <v>1.5563157707954205E-2</v>
      </c>
      <c r="AP84" s="11">
        <f t="shared" si="123"/>
        <v>1.9605473983131512E-2</v>
      </c>
      <c r="AQ84" s="11">
        <f t="shared" si="124"/>
        <v>1.7784638609381089E-2</v>
      </c>
      <c r="AR84" s="1">
        <f t="shared" si="133"/>
        <v>75201.520394571693</v>
      </c>
      <c r="AS84" s="1">
        <f t="shared" si="128"/>
        <v>20586.997480972019</v>
      </c>
      <c r="AT84" s="1">
        <f t="shared" si="129"/>
        <v>8150.6314896186268</v>
      </c>
      <c r="AU84" s="1">
        <f t="shared" si="82"/>
        <v>15040.30407891434</v>
      </c>
      <c r="AV84" s="1">
        <f t="shared" si="83"/>
        <v>4117.3994961944036</v>
      </c>
      <c r="AW84" s="1">
        <f t="shared" si="84"/>
        <v>1630.1262979237254</v>
      </c>
      <c r="AX84" s="1">
        <f t="shared" si="154"/>
        <v>52589.521440384618</v>
      </c>
      <c r="AY84" s="1">
        <f t="shared" si="140"/>
        <v>5763.0776244795979</v>
      </c>
      <c r="AZ84" s="1">
        <f t="shared" si="141"/>
        <v>1607.6655838975232</v>
      </c>
      <c r="BA84" s="1">
        <f t="shared" si="155"/>
        <v>12435.344101266926</v>
      </c>
      <c r="BB84" s="1">
        <f t="shared" si="156"/>
        <v>24746.150501046432</v>
      </c>
      <c r="BC84" s="1">
        <f t="shared" si="157"/>
        <v>29942.719944220633</v>
      </c>
      <c r="BD84" s="1">
        <f t="shared" si="167"/>
        <v>12538.670264279574</v>
      </c>
      <c r="BE84" s="2">
        <f t="shared" si="164"/>
        <v>0.05</v>
      </c>
      <c r="BF84" s="2">
        <f t="shared" si="165"/>
        <v>3.8949976355871406E-2</v>
      </c>
      <c r="BG84" s="2">
        <f t="shared" si="166"/>
        <v>0.05</v>
      </c>
      <c r="BH84" s="2">
        <f t="shared" si="143"/>
        <v>4.4787548449974908E-2</v>
      </c>
      <c r="BI84" s="2">
        <f t="shared" si="158"/>
        <v>2.5000000000000006E-4</v>
      </c>
      <c r="BJ84" s="2">
        <f t="shared" si="144"/>
        <v>1.5171006581229417E-4</v>
      </c>
      <c r="BK84" s="2">
        <f t="shared" si="145"/>
        <v>2.5000000000000006E-4</v>
      </c>
      <c r="BL84" s="2">
        <f t="shared" si="146"/>
        <v>18.800380098642929</v>
      </c>
      <c r="BM84" s="2">
        <f t="shared" si="147"/>
        <v>3.1232547427157993</v>
      </c>
      <c r="BN84" s="2">
        <f t="shared" si="148"/>
        <v>2.0376578724046572</v>
      </c>
      <c r="BO84" s="2">
        <f t="shared" si="159"/>
        <v>49.492896826146477</v>
      </c>
      <c r="BP84" s="2">
        <f t="shared" si="160"/>
        <v>6.6706545337766059</v>
      </c>
      <c r="BQ84" s="2">
        <f t="shared" si="161"/>
        <v>6.9483204978498181</v>
      </c>
      <c r="BR84" s="11">
        <f t="shared" si="162"/>
        <v>4.9932762250132184E-2</v>
      </c>
      <c r="BS84" s="17">
        <f t="shared" si="135"/>
        <v>0.3070640040133491</v>
      </c>
      <c r="BT84" s="17">
        <f t="shared" si="136"/>
        <v>0.50669174842969433</v>
      </c>
      <c r="BU84" s="12">
        <f>(BU$3*temperature!$I194+BU$4*temperature!$I194^2+BU$5*temperature!$I194^6)*(K84/K$56)^$BW$1</f>
        <v>3.1423992626324866</v>
      </c>
      <c r="BV84" s="12">
        <f>(BV$3*temperature!$I194+BV$4*temperature!$I194^2+BV$5*temperature!$I194^6)*(L84/L$56)^$BW$1</f>
        <v>1.5055158702302469</v>
      </c>
      <c r="BW84" s="12">
        <f>(BW$3*temperature!$I194+BW$4*temperature!$I194^2+BW$5*temperature!$I194^6)*(M84/M$56)^$BW$1</f>
        <v>0.4711921132790276</v>
      </c>
      <c r="BX84" s="12">
        <f>(BX$3*temperature!$M194+BX$4*temperature!$M194^2+BX$5*temperature!$M194^6)*(K84/K$56)^$BW$1</f>
        <v>3.1423998438135139</v>
      </c>
      <c r="BY84" s="12">
        <f>(BY$3*temperature!$M194+BY$4*temperature!$M194^2+BY$5*temperature!$M194^6)*(L84/L$56)^$BW$1</f>
        <v>1.5055153744296059</v>
      </c>
      <c r="BZ84" s="12">
        <f>(BZ$3*temperature!$M194+BZ$4*temperature!$M194^2+BZ$5*temperature!$M194^6)*(M84/M$56)^$BW$1</f>
        <v>0.47119091449267558</v>
      </c>
      <c r="CA84" s="19">
        <f t="shared" si="149"/>
        <v>5.8118102730375654E-7</v>
      </c>
      <c r="CB84" s="19">
        <f t="shared" si="150"/>
        <v>-4.9580064098719845E-7</v>
      </c>
      <c r="CC84" s="19">
        <f t="shared" si="151"/>
        <v>-1.1987863520190878E-6</v>
      </c>
      <c r="CD84" s="19">
        <f t="shared" si="152"/>
        <v>2.3727784540562001E-4</v>
      </c>
      <c r="CE84" s="19">
        <f t="shared" si="153"/>
        <v>7.2859485273910128E-5</v>
      </c>
      <c r="CF84" s="19"/>
      <c r="CG84" s="19"/>
      <c r="CH84" s="19"/>
    </row>
    <row r="85" spans="1:86" x14ac:dyDescent="0.3">
      <c r="A85" s="2">
        <f t="shared" si="85"/>
        <v>2039</v>
      </c>
      <c r="B85" s="5">
        <f t="shared" si="86"/>
        <v>1145.0390224835462</v>
      </c>
      <c r="C85" s="5">
        <f t="shared" si="87"/>
        <v>2863.003697087755</v>
      </c>
      <c r="D85" s="5">
        <f t="shared" si="88"/>
        <v>4071.0238710723024</v>
      </c>
      <c r="E85" s="15">
        <f t="shared" si="89"/>
        <v>9.2813793898673753E-4</v>
      </c>
      <c r="F85" s="15">
        <f t="shared" si="90"/>
        <v>1.8284939765394869E-3</v>
      </c>
      <c r="G85" s="15">
        <f t="shared" si="91"/>
        <v>3.732805409664715E-3</v>
      </c>
      <c r="H85" s="5">
        <f t="shared" si="92"/>
        <v>76768.481498485591</v>
      </c>
      <c r="I85" s="5">
        <f t="shared" si="93"/>
        <v>21139.392154750207</v>
      </c>
      <c r="J85" s="5">
        <f t="shared" si="94"/>
        <v>8368.0077553913106</v>
      </c>
      <c r="K85" s="5">
        <f t="shared" si="95"/>
        <v>67044.423806603256</v>
      </c>
      <c r="L85" s="5">
        <f t="shared" si="96"/>
        <v>7383.641235340765</v>
      </c>
      <c r="M85" s="5">
        <f t="shared" si="97"/>
        <v>2055.5044677709511</v>
      </c>
      <c r="N85" s="15">
        <f t="shared" si="98"/>
        <v>1.9890228628221429E-2</v>
      </c>
      <c r="O85" s="15">
        <f t="shared" si="99"/>
        <v>2.4958081977249469E-2</v>
      </c>
      <c r="P85" s="15">
        <f t="shared" si="100"/>
        <v>2.2851761390682013E-2</v>
      </c>
      <c r="Q85" s="5">
        <f t="shared" si="101"/>
        <v>7896.7331687672877</v>
      </c>
      <c r="R85" s="5">
        <f t="shared" si="102"/>
        <v>8880.078243059439</v>
      </c>
      <c r="S85" s="5">
        <f t="shared" si="103"/>
        <v>4140.009313149626</v>
      </c>
      <c r="T85" s="5">
        <f t="shared" si="104"/>
        <v>102.864261668678</v>
      </c>
      <c r="U85" s="5">
        <f t="shared" si="105"/>
        <v>420.07254409460432</v>
      </c>
      <c r="V85" s="5">
        <f t="shared" si="106"/>
        <v>494.7425282298903</v>
      </c>
      <c r="W85" s="15">
        <f t="shared" si="107"/>
        <v>-1.0734613539272964E-2</v>
      </c>
      <c r="X85" s="15">
        <f t="shared" si="108"/>
        <v>-1.217998157191269E-2</v>
      </c>
      <c r="Y85" s="15">
        <f t="shared" si="109"/>
        <v>-9.7425357312937999E-3</v>
      </c>
      <c r="Z85" s="5">
        <f t="shared" si="130"/>
        <v>15286.518314262419</v>
      </c>
      <c r="AA85" s="5">
        <f t="shared" si="131"/>
        <v>24402.074968613575</v>
      </c>
      <c r="AB85" s="5">
        <f t="shared" si="132"/>
        <v>12048.078581803678</v>
      </c>
      <c r="AC85" s="16">
        <f t="shared" si="113"/>
        <v>2.0578165473816785</v>
      </c>
      <c r="AD85" s="16">
        <f t="shared" si="114"/>
        <v>2.9002890165724322</v>
      </c>
      <c r="AE85" s="16">
        <f t="shared" si="115"/>
        <v>3.1143814844585753</v>
      </c>
      <c r="AF85" s="15">
        <f t="shared" si="116"/>
        <v>-4.0504037456468023E-3</v>
      </c>
      <c r="AG85" s="15">
        <f t="shared" si="117"/>
        <v>2.9673830763510267E-4</v>
      </c>
      <c r="AH85" s="15">
        <f t="shared" si="118"/>
        <v>9.7937136394747881E-3</v>
      </c>
      <c r="AI85" s="1">
        <f t="shared" si="76"/>
        <v>124639.71422088666</v>
      </c>
      <c r="AJ85" s="1">
        <f t="shared" si="77"/>
        <v>32574.314982743726</v>
      </c>
      <c r="AK85" s="1">
        <f t="shared" si="78"/>
        <v>12836.101035744407</v>
      </c>
      <c r="AL85" s="14">
        <f t="shared" si="119"/>
        <v>25.448575662429519</v>
      </c>
      <c r="AM85" s="14">
        <f t="shared" si="120"/>
        <v>4.473373717093402</v>
      </c>
      <c r="AN85" s="14">
        <f t="shared" si="121"/>
        <v>1.6264437654759281</v>
      </c>
      <c r="AO85" s="11">
        <f t="shared" si="122"/>
        <v>1.5407526130874663E-2</v>
      </c>
      <c r="AP85" s="11">
        <f t="shared" si="123"/>
        <v>1.9409419243300197E-2</v>
      </c>
      <c r="AQ85" s="11">
        <f t="shared" si="124"/>
        <v>1.7606792223287277E-2</v>
      </c>
      <c r="AR85" s="1">
        <f t="shared" si="133"/>
        <v>76768.481498485591</v>
      </c>
      <c r="AS85" s="1">
        <f t="shared" si="128"/>
        <v>21139.392154750207</v>
      </c>
      <c r="AT85" s="1">
        <f t="shared" si="129"/>
        <v>8368.0077553913106</v>
      </c>
      <c r="AU85" s="1">
        <f t="shared" si="82"/>
        <v>15353.69629969712</v>
      </c>
      <c r="AV85" s="1">
        <f t="shared" si="83"/>
        <v>4227.8784309500415</v>
      </c>
      <c r="AW85" s="1">
        <f t="shared" si="84"/>
        <v>1673.6015510782622</v>
      </c>
      <c r="AX85" s="1">
        <f t="shared" si="154"/>
        <v>53635.539045282603</v>
      </c>
      <c r="AY85" s="1">
        <f t="shared" si="140"/>
        <v>5906.9129882726111</v>
      </c>
      <c r="AZ85" s="1">
        <f t="shared" si="141"/>
        <v>1644.4035742167612</v>
      </c>
      <c r="BA85" s="1">
        <f t="shared" si="155"/>
        <v>12469.437362336848</v>
      </c>
      <c r="BB85" s="1">
        <f t="shared" si="156"/>
        <v>24861.976642577461</v>
      </c>
      <c r="BC85" s="1">
        <f t="shared" si="157"/>
        <v>30146.473327857042</v>
      </c>
      <c r="BD85" s="1">
        <f t="shared" si="167"/>
        <v>12230.445062568733</v>
      </c>
      <c r="BE85" s="2">
        <f t="shared" si="164"/>
        <v>0.05</v>
      </c>
      <c r="BF85" s="2">
        <f t="shared" si="165"/>
        <v>3.8949976355871406E-2</v>
      </c>
      <c r="BG85" s="2">
        <f t="shared" si="166"/>
        <v>0.05</v>
      </c>
      <c r="BH85" s="2">
        <f t="shared" si="143"/>
        <v>4.4788155177931666E-2</v>
      </c>
      <c r="BI85" s="2">
        <f t="shared" si="158"/>
        <v>2.5000000000000006E-4</v>
      </c>
      <c r="BJ85" s="2">
        <f t="shared" si="144"/>
        <v>1.5171006581229417E-4</v>
      </c>
      <c r="BK85" s="2">
        <f t="shared" si="145"/>
        <v>2.5000000000000006E-4</v>
      </c>
      <c r="BL85" s="2">
        <f t="shared" si="146"/>
        <v>19.192120374621403</v>
      </c>
      <c r="BM85" s="2">
        <f t="shared" si="147"/>
        <v>3.2070585750290488</v>
      </c>
      <c r="BN85" s="2">
        <f t="shared" si="148"/>
        <v>2.0920019388478281</v>
      </c>
      <c r="BO85" s="2">
        <f t="shared" si="159"/>
        <v>50.219729516079624</v>
      </c>
      <c r="BP85" s="2">
        <f t="shared" si="160"/>
        <v>6.748432874368758</v>
      </c>
      <c r="BQ85" s="2">
        <f t="shared" si="161"/>
        <v>6.9455122645278804</v>
      </c>
      <c r="BR85" s="11">
        <f t="shared" si="162"/>
        <v>4.9769940267915896E-2</v>
      </c>
      <c r="BS85" s="17">
        <f t="shared" si="135"/>
        <v>0.2924606365795025</v>
      </c>
      <c r="BT85" s="17">
        <f t="shared" si="136"/>
        <v>0.49193373633950904</v>
      </c>
      <c r="BU85" s="12">
        <f>(BU$3*temperature!$I195+BU$4*temperature!$I195^2+BU$5*temperature!$I195^6)*(K85/K$56)^$BW$1</f>
        <v>3.1349016487538672</v>
      </c>
      <c r="BV85" s="12">
        <f>(BV$3*temperature!$I195+BV$4*temperature!$I195^2+BV$5*temperature!$I195^6)*(L85/L$56)^$BW$1</f>
        <v>1.4879791602373624</v>
      </c>
      <c r="BW85" s="12">
        <f>(BW$3*temperature!$I195+BW$4*temperature!$I195^2+BW$5*temperature!$I195^6)*(M85/M$56)^$BW$1</f>
        <v>0.44964569412207361</v>
      </c>
      <c r="BX85" s="12">
        <f>(BX$3*temperature!$M195+BX$4*temperature!$M195^2+BX$5*temperature!$M195^6)*(K85/K$56)^$BW$1</f>
        <v>3.1349021070591316</v>
      </c>
      <c r="BY85" s="12">
        <f>(BY$3*temperature!$M195+BY$4*temperature!$M195^2+BY$5*temperature!$M195^6)*(L85/L$56)^$BW$1</f>
        <v>1.4879785690063727</v>
      </c>
      <c r="BZ85" s="12">
        <f>(BZ$3*temperature!$M195+BZ$4*temperature!$M195^2+BZ$5*temperature!$M195^6)*(M85/M$56)^$BW$1</f>
        <v>0.44964441589666276</v>
      </c>
      <c r="CA85" s="19">
        <f t="shared" si="149"/>
        <v>4.5830526440582275E-7</v>
      </c>
      <c r="CB85" s="19">
        <f t="shared" si="150"/>
        <v>-5.9123098972158061E-7</v>
      </c>
      <c r="CC85" s="19">
        <f t="shared" si="151"/>
        <v>-1.2782254108500979E-6</v>
      </c>
      <c r="CD85" s="19">
        <f t="shared" si="152"/>
        <v>1.1988935314299506E-4</v>
      </c>
      <c r="CE85" s="19">
        <f t="shared" si="153"/>
        <v>3.5062916539305115E-5</v>
      </c>
      <c r="CF85" s="19"/>
      <c r="CG85" s="19"/>
      <c r="CH85" s="19"/>
    </row>
    <row r="86" spans="1:86" x14ac:dyDescent="0.3">
      <c r="A86" s="2">
        <f t="shared" si="85"/>
        <v>2040</v>
      </c>
      <c r="B86" s="5">
        <f t="shared" si="86"/>
        <v>1146.0486389340142</v>
      </c>
      <c r="C86" s="5">
        <f t="shared" si="87"/>
        <v>2867.9769328519437</v>
      </c>
      <c r="D86" s="5">
        <f t="shared" si="88"/>
        <v>4085.4603940046745</v>
      </c>
      <c r="E86" s="15">
        <f t="shared" si="89"/>
        <v>8.8173104203740065E-4</v>
      </c>
      <c r="F86" s="15">
        <f t="shared" si="90"/>
        <v>1.7370692777125124E-3</v>
      </c>
      <c r="G86" s="15">
        <f t="shared" si="91"/>
        <v>3.5461651391814793E-3</v>
      </c>
      <c r="H86" s="5">
        <f t="shared" si="92"/>
        <v>78347.087563944267</v>
      </c>
      <c r="I86" s="5">
        <f t="shared" si="93"/>
        <v>21698.827736591389</v>
      </c>
      <c r="J86" s="5">
        <f t="shared" si="94"/>
        <v>8587.4322412756774</v>
      </c>
      <c r="K86" s="5">
        <f t="shared" si="95"/>
        <v>68362.794476871437</v>
      </c>
      <c r="L86" s="5">
        <f t="shared" si="96"/>
        <v>7565.9003697124808</v>
      </c>
      <c r="M86" s="5">
        <f t="shared" si="97"/>
        <v>2101.9496979771366</v>
      </c>
      <c r="N86" s="15">
        <f t="shared" si="98"/>
        <v>1.9664136037191637E-2</v>
      </c>
      <c r="O86" s="15">
        <f t="shared" si="99"/>
        <v>2.4684180685724311E-2</v>
      </c>
      <c r="P86" s="15">
        <f t="shared" si="100"/>
        <v>2.259553843565798E-2</v>
      </c>
      <c r="Q86" s="5">
        <f t="shared" si="101"/>
        <v>7972.6038277690159</v>
      </c>
      <c r="R86" s="5">
        <f t="shared" si="102"/>
        <v>9004.060243181053</v>
      </c>
      <c r="S86" s="5">
        <f t="shared" si="103"/>
        <v>4207.1761131083049</v>
      </c>
      <c r="T86" s="5">
        <f t="shared" si="104"/>
        <v>101.76005357266209</v>
      </c>
      <c r="U86" s="5">
        <f t="shared" si="105"/>
        <v>414.95606824866559</v>
      </c>
      <c r="V86" s="5">
        <f t="shared" si="106"/>
        <v>489.92248147081995</v>
      </c>
      <c r="W86" s="15">
        <f t="shared" si="107"/>
        <v>-1.0734613539272964E-2</v>
      </c>
      <c r="X86" s="15">
        <f t="shared" si="108"/>
        <v>-1.217998157191269E-2</v>
      </c>
      <c r="Y86" s="15">
        <f t="shared" si="109"/>
        <v>-9.7425357312937999E-3</v>
      </c>
      <c r="Z86" s="5">
        <f t="shared" si="130"/>
        <v>15374.99855942391</v>
      </c>
      <c r="AA86" s="5">
        <f t="shared" si="131"/>
        <v>24758.989562066577</v>
      </c>
      <c r="AB86" s="5">
        <f t="shared" si="132"/>
        <v>12368.852053244989</v>
      </c>
      <c r="AC86" s="16">
        <f t="shared" si="113"/>
        <v>2.0494815595303097</v>
      </c>
      <c r="AD86" s="16">
        <f t="shared" si="114"/>
        <v>2.9011496434268627</v>
      </c>
      <c r="AE86" s="16">
        <f t="shared" si="115"/>
        <v>3.1448828448814452</v>
      </c>
      <c r="AF86" s="15">
        <f t="shared" si="116"/>
        <v>-4.0504037456468023E-3</v>
      </c>
      <c r="AG86" s="15">
        <f t="shared" si="117"/>
        <v>2.9673830763510267E-4</v>
      </c>
      <c r="AH86" s="15">
        <f t="shared" si="118"/>
        <v>9.7937136394747881E-3</v>
      </c>
      <c r="AI86" s="1">
        <f t="shared" si="76"/>
        <v>127529.43909849512</v>
      </c>
      <c r="AJ86" s="1">
        <f t="shared" si="77"/>
        <v>33544.761915419396</v>
      </c>
      <c r="AK86" s="1">
        <f t="shared" si="78"/>
        <v>13226.092483248229</v>
      </c>
      <c r="AL86" s="14">
        <f t="shared" si="119"/>
        <v>25.836754260996816</v>
      </c>
      <c r="AM86" s="14">
        <f t="shared" si="120"/>
        <v>4.5593310471413577</v>
      </c>
      <c r="AN86" s="14">
        <f t="shared" si="121"/>
        <v>1.6547938583431077</v>
      </c>
      <c r="AO86" s="11">
        <f t="shared" si="122"/>
        <v>1.5253450869565916E-2</v>
      </c>
      <c r="AP86" s="11">
        <f t="shared" si="123"/>
        <v>1.9215325050867194E-2</v>
      </c>
      <c r="AQ86" s="11">
        <f t="shared" si="124"/>
        <v>1.7430724301054405E-2</v>
      </c>
      <c r="AR86" s="1">
        <f t="shared" si="133"/>
        <v>78347.087563944267</v>
      </c>
      <c r="AS86" s="1">
        <f t="shared" si="128"/>
        <v>21698.827736591389</v>
      </c>
      <c r="AT86" s="1">
        <f t="shared" si="129"/>
        <v>8587.4322412756774</v>
      </c>
      <c r="AU86" s="1">
        <f t="shared" si="82"/>
        <v>15669.417512788854</v>
      </c>
      <c r="AV86" s="1">
        <f t="shared" si="83"/>
        <v>4339.7655473182776</v>
      </c>
      <c r="AW86" s="1">
        <f t="shared" si="84"/>
        <v>1717.4864482551357</v>
      </c>
      <c r="AX86" s="1">
        <f t="shared" si="154"/>
        <v>54690.23558149716</v>
      </c>
      <c r="AY86" s="1">
        <f t="shared" si="140"/>
        <v>6052.7202957699847</v>
      </c>
      <c r="AZ86" s="1">
        <f t="shared" si="141"/>
        <v>1681.5597583817089</v>
      </c>
      <c r="BA86" s="1">
        <f t="shared" si="155"/>
        <v>12502.74939519637</v>
      </c>
      <c r="BB86" s="1">
        <f t="shared" si="156"/>
        <v>24975.097654803038</v>
      </c>
      <c r="BC86" s="1">
        <f t="shared" si="157"/>
        <v>30344.663393934134</v>
      </c>
      <c r="BD86" s="1">
        <f t="shared" si="167"/>
        <v>11928.245732787736</v>
      </c>
      <c r="BE86" s="2">
        <f t="shared" si="164"/>
        <v>0.05</v>
      </c>
      <c r="BF86" s="2">
        <f t="shared" si="165"/>
        <v>3.8949976355871406E-2</v>
      </c>
      <c r="BG86" s="2">
        <f t="shared" si="166"/>
        <v>0.05</v>
      </c>
      <c r="BH86" s="2">
        <f t="shared" si="143"/>
        <v>4.4789092948971168E-2</v>
      </c>
      <c r="BI86" s="2">
        <f t="shared" si="158"/>
        <v>2.5000000000000006E-4</v>
      </c>
      <c r="BJ86" s="2">
        <f t="shared" si="144"/>
        <v>1.5171006581229417E-4</v>
      </c>
      <c r="BK86" s="2">
        <f t="shared" si="145"/>
        <v>2.5000000000000006E-4</v>
      </c>
      <c r="BL86" s="2">
        <f t="shared" si="146"/>
        <v>19.586771890986071</v>
      </c>
      <c r="BM86" s="2">
        <f t="shared" si="147"/>
        <v>3.2919305839679138</v>
      </c>
      <c r="BN86" s="2">
        <f t="shared" si="148"/>
        <v>2.14685806031892</v>
      </c>
      <c r="BO86" s="2">
        <f t="shared" si="159"/>
        <v>50.957460100653108</v>
      </c>
      <c r="BP86" s="2">
        <f t="shared" si="160"/>
        <v>6.8271673621547997</v>
      </c>
      <c r="BQ86" s="2">
        <f t="shared" si="161"/>
        <v>6.9427883883717021</v>
      </c>
      <c r="BR86" s="11">
        <f t="shared" si="162"/>
        <v>4.9605518934138421E-2</v>
      </c>
      <c r="BS86" s="17">
        <f t="shared" si="135"/>
        <v>0.27859498101542368</v>
      </c>
      <c r="BT86" s="17">
        <f t="shared" si="136"/>
        <v>0.47760556926165926</v>
      </c>
      <c r="BU86" s="12">
        <f>(BU$3*temperature!$I196+BU$4*temperature!$I196^2+BU$5*temperature!$I196^6)*(K86/K$56)^$BW$1</f>
        <v>3.125687641054792</v>
      </c>
      <c r="BV86" s="12">
        <f>(BV$3*temperature!$I196+BV$4*temperature!$I196^2+BV$5*temperature!$I196^6)*(L86/L$56)^$BW$1</f>
        <v>1.4692098685176049</v>
      </c>
      <c r="BW86" s="12">
        <f>(BW$3*temperature!$I196+BW$4*temperature!$I196^2+BW$5*temperature!$I196^6)*(M86/M$56)^$BW$1</f>
        <v>0.42709465331460716</v>
      </c>
      <c r="BX86" s="12">
        <f>(BX$3*temperature!$M196+BX$4*temperature!$M196^2+BX$5*temperature!$M196^6)*(K86/K$56)^$BW$1</f>
        <v>3.1256879722036559</v>
      </c>
      <c r="BY86" s="12">
        <f>(BY$3*temperature!$M196+BY$4*temperature!$M196^2+BY$5*temperature!$M196^6)*(L86/L$56)^$BW$1</f>
        <v>1.469209180349937</v>
      </c>
      <c r="BZ86" s="12">
        <f>(BZ$3*temperature!$M196+BZ$4*temperature!$M196^2+BZ$5*temperature!$M196^6)*(M86/M$56)^$BW$1</f>
        <v>0.42709329563083132</v>
      </c>
      <c r="CA86" s="19">
        <f t="shared" si="149"/>
        <v>3.3114886388574405E-7</v>
      </c>
      <c r="CB86" s="19">
        <f t="shared" si="150"/>
        <v>-6.8816766796153672E-7</v>
      </c>
      <c r="CC86" s="19">
        <f t="shared" si="151"/>
        <v>-1.3576837758488836E-6</v>
      </c>
      <c r="CD86" s="19">
        <f t="shared" si="152"/>
        <v>-6.4690007561375895E-6</v>
      </c>
      <c r="CE86" s="19">
        <f t="shared" si="153"/>
        <v>-1.8022311428449132E-6</v>
      </c>
      <c r="CF86" s="19"/>
      <c r="CG86" s="19"/>
      <c r="CH86" s="19"/>
    </row>
    <row r="87" spans="1:86" x14ac:dyDescent="0.3">
      <c r="A87" s="2">
        <f t="shared" si="85"/>
        <v>2041</v>
      </c>
      <c r="B87" s="5">
        <f t="shared" si="86"/>
        <v>1147.0086202616155</v>
      </c>
      <c r="C87" s="5">
        <f t="shared" si="87"/>
        <v>2872.709713740227</v>
      </c>
      <c r="D87" s="5">
        <f t="shared" si="88"/>
        <v>4099.2237253700641</v>
      </c>
      <c r="E87" s="15">
        <f t="shared" si="89"/>
        <v>8.3764448993553053E-4</v>
      </c>
      <c r="F87" s="15">
        <f t="shared" si="90"/>
        <v>1.6502158138268868E-3</v>
      </c>
      <c r="G87" s="15">
        <f t="shared" si="91"/>
        <v>3.3688568822224053E-3</v>
      </c>
      <c r="H87" s="5">
        <f t="shared" si="92"/>
        <v>79937.06101918676</v>
      </c>
      <c r="I87" s="5">
        <f t="shared" si="93"/>
        <v>22265.239260941285</v>
      </c>
      <c r="J87" s="5">
        <f t="shared" si="94"/>
        <v>8808.8662227461737</v>
      </c>
      <c r="K87" s="5">
        <f t="shared" si="95"/>
        <v>69691.770059194765</v>
      </c>
      <c r="L87" s="5">
        <f t="shared" si="96"/>
        <v>7750.6053446494116</v>
      </c>
      <c r="M87" s="5">
        <f t="shared" si="97"/>
        <v>2148.9108213899544</v>
      </c>
      <c r="N87" s="15">
        <f t="shared" si="98"/>
        <v>1.9440041801874308E-2</v>
      </c>
      <c r="O87" s="15">
        <f t="shared" si="99"/>
        <v>2.4412821463567491E-2</v>
      </c>
      <c r="P87" s="15">
        <f t="shared" si="100"/>
        <v>2.2341697072014721E-2</v>
      </c>
      <c r="Q87" s="5">
        <f t="shared" si="101"/>
        <v>8047.0799755474163</v>
      </c>
      <c r="R87" s="5">
        <f t="shared" si="102"/>
        <v>9126.5641215812375</v>
      </c>
      <c r="S87" s="5">
        <f t="shared" si="103"/>
        <v>4273.6161114618872</v>
      </c>
      <c r="T87" s="5">
        <f t="shared" si="104"/>
        <v>100.66769872382385</v>
      </c>
      <c r="U87" s="5">
        <f t="shared" si="105"/>
        <v>409.9019109842435</v>
      </c>
      <c r="V87" s="5">
        <f t="shared" si="106"/>
        <v>485.14939418952633</v>
      </c>
      <c r="W87" s="15">
        <f t="shared" si="107"/>
        <v>-1.0734613539272964E-2</v>
      </c>
      <c r="X87" s="15">
        <f t="shared" si="108"/>
        <v>-1.217998157191269E-2</v>
      </c>
      <c r="Y87" s="15">
        <f t="shared" si="109"/>
        <v>-9.7425357312937999E-3</v>
      </c>
      <c r="Z87" s="5">
        <f t="shared" si="130"/>
        <v>15459.846019734816</v>
      </c>
      <c r="AA87" s="5">
        <f t="shared" si="131"/>
        <v>25112.119484729639</v>
      </c>
      <c r="AB87" s="5">
        <f t="shared" si="132"/>
        <v>12692.624485192233</v>
      </c>
      <c r="AC87" s="16">
        <f t="shared" si="113"/>
        <v>2.0411803317449539</v>
      </c>
      <c r="AD87" s="16">
        <f t="shared" si="114"/>
        <v>2.9020105256622495</v>
      </c>
      <c r="AE87" s="16">
        <f t="shared" si="115"/>
        <v>3.1756829268939111</v>
      </c>
      <c r="AF87" s="15">
        <f t="shared" si="116"/>
        <v>-4.0504037456468023E-3</v>
      </c>
      <c r="AG87" s="15">
        <f t="shared" si="117"/>
        <v>2.9673830763510267E-4</v>
      </c>
      <c r="AH87" s="15">
        <f t="shared" si="118"/>
        <v>9.7937136394747881E-3</v>
      </c>
      <c r="AI87" s="1">
        <f t="shared" si="76"/>
        <v>130445.91270143447</v>
      </c>
      <c r="AJ87" s="1">
        <f t="shared" si="77"/>
        <v>34530.051271195734</v>
      </c>
      <c r="AK87" s="1">
        <f t="shared" si="78"/>
        <v>13620.96968317854</v>
      </c>
      <c r="AL87" s="14">
        <f t="shared" si="119"/>
        <v>26.226912926128485</v>
      </c>
      <c r="AM87" s="14">
        <f t="shared" si="120"/>
        <v>4.6460639849458367</v>
      </c>
      <c r="AN87" s="14">
        <f t="shared" si="121"/>
        <v>1.6833496713077658</v>
      </c>
      <c r="AO87" s="11">
        <f t="shared" si="122"/>
        <v>1.5100916360870256E-2</v>
      </c>
      <c r="AP87" s="11">
        <f t="shared" si="123"/>
        <v>1.9023171800358521E-2</v>
      </c>
      <c r="AQ87" s="11">
        <f t="shared" si="124"/>
        <v>1.7256417058043861E-2</v>
      </c>
      <c r="AR87" s="1">
        <f t="shared" si="133"/>
        <v>79937.06101918676</v>
      </c>
      <c r="AS87" s="1">
        <f t="shared" si="128"/>
        <v>22265.239260941285</v>
      </c>
      <c r="AT87" s="1">
        <f t="shared" si="129"/>
        <v>8808.8662227461737</v>
      </c>
      <c r="AU87" s="1">
        <f t="shared" si="82"/>
        <v>15987.412203837353</v>
      </c>
      <c r="AV87" s="1">
        <f t="shared" si="83"/>
        <v>4453.0478521882569</v>
      </c>
      <c r="AW87" s="1">
        <f t="shared" si="84"/>
        <v>1761.7732445492347</v>
      </c>
      <c r="AX87" s="1">
        <f t="shared" si="154"/>
        <v>55753.416047355815</v>
      </c>
      <c r="AY87" s="1">
        <f t="shared" si="140"/>
        <v>6200.4842757195293</v>
      </c>
      <c r="AZ87" s="1">
        <f t="shared" si="141"/>
        <v>1719.1286571119635</v>
      </c>
      <c r="BA87" s="1">
        <f t="shared" si="155"/>
        <v>12535.306182428334</v>
      </c>
      <c r="BB87" s="1">
        <f t="shared" si="156"/>
        <v>25085.600540228192</v>
      </c>
      <c r="BC87" s="1">
        <f t="shared" si="157"/>
        <v>30537.465757240294</v>
      </c>
      <c r="BD87" s="1">
        <f t="shared" si="167"/>
        <v>11632.060705132302</v>
      </c>
      <c r="BE87" s="2">
        <f t="shared" si="164"/>
        <v>0.05</v>
      </c>
      <c r="BF87" s="2">
        <f t="shared" si="165"/>
        <v>3.8949976355871406E-2</v>
      </c>
      <c r="BG87" s="2">
        <f t="shared" si="166"/>
        <v>0.05</v>
      </c>
      <c r="BH87" s="2">
        <f t="shared" si="143"/>
        <v>4.4790356705752737E-2</v>
      </c>
      <c r="BI87" s="2">
        <f t="shared" si="158"/>
        <v>2.5000000000000006E-4</v>
      </c>
      <c r="BJ87" s="2">
        <f t="shared" si="144"/>
        <v>1.5171006581229417E-4</v>
      </c>
      <c r="BK87" s="2">
        <f t="shared" si="145"/>
        <v>2.5000000000000006E-4</v>
      </c>
      <c r="BL87" s="2">
        <f t="shared" si="146"/>
        <v>19.984265254796696</v>
      </c>
      <c r="BM87" s="2">
        <f t="shared" si="147"/>
        <v>3.3778609136038784</v>
      </c>
      <c r="BN87" s="2">
        <f t="shared" si="148"/>
        <v>2.2022165556865438</v>
      </c>
      <c r="BO87" s="2">
        <f t="shared" si="159"/>
        <v>51.706246567491974</v>
      </c>
      <c r="BP87" s="2">
        <f t="shared" si="160"/>
        <v>6.9068685604083297</v>
      </c>
      <c r="BQ87" s="2">
        <f t="shared" si="161"/>
        <v>6.9401456200197069</v>
      </c>
      <c r="BR87" s="11">
        <f t="shared" si="162"/>
        <v>4.9439644937078836E-2</v>
      </c>
      <c r="BS87" s="17">
        <f t="shared" si="135"/>
        <v>0.26542827375596639</v>
      </c>
      <c r="BT87" s="17">
        <f t="shared" si="136"/>
        <v>0.4636947274385041</v>
      </c>
      <c r="BU87" s="12">
        <f>(BU$3*temperature!$I197+BU$4*temperature!$I197^2+BU$5*temperature!$I197^6)*(K87/K$56)^$BW$1</f>
        <v>3.1147185542794169</v>
      </c>
      <c r="BV87" s="12">
        <f>(BV$3*temperature!$I197+BV$4*temperature!$I197^2+BV$5*temperature!$I197^6)*(L87/L$56)^$BW$1</f>
        <v>1.4491866796653152</v>
      </c>
      <c r="BW87" s="12">
        <f>(BW$3*temperature!$I197+BW$4*temperature!$I197^2+BW$5*temperature!$I197^6)*(M87/M$56)^$BW$1</f>
        <v>0.40352372988825996</v>
      </c>
      <c r="BX87" s="12">
        <f>(BX$3*temperature!$M197+BX$4*temperature!$M197^2+BX$5*temperature!$M197^6)*(K87/K$56)^$BW$1</f>
        <v>3.1147187545544703</v>
      </c>
      <c r="BY87" s="12">
        <f>(BY$3*temperature!$M197+BY$4*temperature!$M197^2+BY$5*temperature!$M197^6)*(L87/L$56)^$BW$1</f>
        <v>1.4491858933687407</v>
      </c>
      <c r="BZ87" s="12">
        <f>(BZ$3*temperature!$M197+BZ$4*temperature!$M197^2+BZ$5*temperature!$M197^6)*(M87/M$56)^$BW$1</f>
        <v>0.40352229288035307</v>
      </c>
      <c r="CA87" s="19">
        <f t="shared" si="149"/>
        <v>2.0027505343023222E-7</v>
      </c>
      <c r="CB87" s="19">
        <f t="shared" si="150"/>
        <v>-7.862965745175643E-7</v>
      </c>
      <c r="CC87" s="19">
        <f t="shared" si="151"/>
        <v>-1.4370079068903863E-6</v>
      </c>
      <c r="CD87" s="19">
        <f t="shared" si="152"/>
        <v>-1.4156092607844656E-4</v>
      </c>
      <c r="CE87" s="19">
        <f t="shared" si="153"/>
        <v>-3.7574272240298037E-5</v>
      </c>
      <c r="CF87" s="19"/>
      <c r="CG87" s="19"/>
      <c r="CH87" s="19"/>
    </row>
    <row r="88" spans="1:86" x14ac:dyDescent="0.3">
      <c r="A88" s="2">
        <f t="shared" si="85"/>
        <v>2042</v>
      </c>
      <c r="B88" s="5">
        <f t="shared" si="86"/>
        <v>1147.9213664397525</v>
      </c>
      <c r="C88" s="5">
        <f t="shared" si="87"/>
        <v>2877.2132751884678</v>
      </c>
      <c r="D88" s="5">
        <f t="shared" si="88"/>
        <v>4112.342938526097</v>
      </c>
      <c r="E88" s="15">
        <f t="shared" si="89"/>
        <v>7.9576226543875397E-4</v>
      </c>
      <c r="F88" s="15">
        <f t="shared" si="90"/>
        <v>1.5677050231355423E-3</v>
      </c>
      <c r="G88" s="15">
        <f t="shared" si="91"/>
        <v>3.2004140381112849E-3</v>
      </c>
      <c r="H88" s="5">
        <f t="shared" si="92"/>
        <v>81538.117040794416</v>
      </c>
      <c r="I88" s="5">
        <f t="shared" si="93"/>
        <v>22838.559024423506</v>
      </c>
      <c r="J88" s="5">
        <f t="shared" si="94"/>
        <v>9032.2711436811696</v>
      </c>
      <c r="K88" s="5">
        <f t="shared" si="95"/>
        <v>71031.099711718678</v>
      </c>
      <c r="L88" s="5">
        <f t="shared" si="96"/>
        <v>7937.7358715013916</v>
      </c>
      <c r="M88" s="5">
        <f t="shared" si="97"/>
        <v>2196.3808171403189</v>
      </c>
      <c r="N88" s="15">
        <f t="shared" si="98"/>
        <v>1.9217902650288776E-2</v>
      </c>
      <c r="O88" s="15">
        <f t="shared" si="99"/>
        <v>2.4143988570023645E-2</v>
      </c>
      <c r="P88" s="15">
        <f t="shared" si="100"/>
        <v>2.2090258598846724E-2</v>
      </c>
      <c r="Q88" s="5">
        <f t="shared" si="101"/>
        <v>8120.1421597993476</v>
      </c>
      <c r="R88" s="5">
        <f t="shared" si="102"/>
        <v>9247.5452504767109</v>
      </c>
      <c r="S88" s="5">
        <f t="shared" si="103"/>
        <v>4339.3090734277039</v>
      </c>
      <c r="T88" s="5">
        <f t="shared" si="104"/>
        <v>99.587069882135637</v>
      </c>
      <c r="U88" s="5">
        <f t="shared" si="105"/>
        <v>404.90931326216361</v>
      </c>
      <c r="V88" s="5">
        <f t="shared" si="106"/>
        <v>480.42280888161935</v>
      </c>
      <c r="W88" s="15">
        <f t="shared" si="107"/>
        <v>-1.0734613539272964E-2</v>
      </c>
      <c r="X88" s="15">
        <f t="shared" si="108"/>
        <v>-1.217998157191269E-2</v>
      </c>
      <c r="Y88" s="15">
        <f t="shared" si="109"/>
        <v>-9.7425357312937999E-3</v>
      </c>
      <c r="Z88" s="5">
        <f t="shared" si="130"/>
        <v>15541.060734772245</v>
      </c>
      <c r="AA88" s="5">
        <f t="shared" si="131"/>
        <v>25461.3331304325</v>
      </c>
      <c r="AB88" s="5">
        <f t="shared" si="132"/>
        <v>13019.338243640937</v>
      </c>
      <c r="AC88" s="16">
        <f t="shared" si="113"/>
        <v>2.0329127272837137</v>
      </c>
      <c r="AD88" s="16">
        <f t="shared" si="114"/>
        <v>2.9028716633543739</v>
      </c>
      <c r="AE88" s="16">
        <f t="shared" si="115"/>
        <v>3.2067846560896793</v>
      </c>
      <c r="AF88" s="15">
        <f t="shared" si="116"/>
        <v>-4.0504037456468023E-3</v>
      </c>
      <c r="AG88" s="15">
        <f t="shared" si="117"/>
        <v>2.9673830763510267E-4</v>
      </c>
      <c r="AH88" s="15">
        <f t="shared" si="118"/>
        <v>9.7937136394747881E-3</v>
      </c>
      <c r="AI88" s="1">
        <f t="shared" si="76"/>
        <v>133388.73363512839</v>
      </c>
      <c r="AJ88" s="1">
        <f t="shared" si="77"/>
        <v>35530.093996264419</v>
      </c>
      <c r="AK88" s="1">
        <f t="shared" si="78"/>
        <v>14020.645959409921</v>
      </c>
      <c r="AL88" s="14">
        <f t="shared" si="119"/>
        <v>26.619002840444768</v>
      </c>
      <c r="AM88" s="14">
        <f t="shared" si="120"/>
        <v>4.7335630295931095</v>
      </c>
      <c r="AN88" s="14">
        <f t="shared" si="121"/>
        <v>1.7121077694505478</v>
      </c>
      <c r="AO88" s="11">
        <f t="shared" si="122"/>
        <v>1.4949907197261553E-2</v>
      </c>
      <c r="AP88" s="11">
        <f t="shared" si="123"/>
        <v>1.8832940082354935E-2</v>
      </c>
      <c r="AQ88" s="11">
        <f t="shared" si="124"/>
        <v>1.7083852887463422E-2</v>
      </c>
      <c r="AR88" s="1">
        <f t="shared" si="133"/>
        <v>81538.117040794416</v>
      </c>
      <c r="AS88" s="1">
        <f t="shared" si="128"/>
        <v>22838.559024423506</v>
      </c>
      <c r="AT88" s="1">
        <f t="shared" si="129"/>
        <v>9032.2711436811696</v>
      </c>
      <c r="AU88" s="1">
        <f t="shared" si="82"/>
        <v>16307.623408158885</v>
      </c>
      <c r="AV88" s="1">
        <f t="shared" si="83"/>
        <v>4567.7118048847015</v>
      </c>
      <c r="AW88" s="1">
        <f t="shared" si="84"/>
        <v>1806.454228736234</v>
      </c>
      <c r="AX88" s="1">
        <f t="shared" si="154"/>
        <v>56824.879769374937</v>
      </c>
      <c r="AY88" s="1">
        <f t="shared" si="140"/>
        <v>6350.1886972011143</v>
      </c>
      <c r="AZ88" s="1">
        <f t="shared" si="141"/>
        <v>1757.1046537122552</v>
      </c>
      <c r="BA88" s="1">
        <f t="shared" si="155"/>
        <v>12567.132644834786</v>
      </c>
      <c r="BB88" s="1">
        <f t="shared" si="156"/>
        <v>25193.569414987476</v>
      </c>
      <c r="BC88" s="1">
        <f t="shared" si="157"/>
        <v>30725.052176619054</v>
      </c>
      <c r="BD88" s="1">
        <f t="shared" si="167"/>
        <v>11341.869226296749</v>
      </c>
      <c r="BE88" s="2">
        <f t="shared" si="164"/>
        <v>0.05</v>
      </c>
      <c r="BF88" s="2">
        <f t="shared" si="165"/>
        <v>3.8949976355871406E-2</v>
      </c>
      <c r="BG88" s="2">
        <f t="shared" si="166"/>
        <v>0.05</v>
      </c>
      <c r="BH88" s="2">
        <f t="shared" si="143"/>
        <v>4.4791941647938302E-2</v>
      </c>
      <c r="BI88" s="2">
        <f t="shared" si="158"/>
        <v>2.5000000000000006E-4</v>
      </c>
      <c r="BJ88" s="2">
        <f t="shared" si="144"/>
        <v>1.5171006581229417E-4</v>
      </c>
      <c r="BK88" s="2">
        <f t="shared" si="145"/>
        <v>2.5000000000000006E-4</v>
      </c>
      <c r="BL88" s="2">
        <f t="shared" si="146"/>
        <v>20.384529260198608</v>
      </c>
      <c r="BM88" s="2">
        <f t="shared" si="147"/>
        <v>3.464839292653255</v>
      </c>
      <c r="BN88" s="2">
        <f t="shared" si="148"/>
        <v>2.2580677859202929</v>
      </c>
      <c r="BO88" s="2">
        <f t="shared" si="159"/>
        <v>52.466249525913959</v>
      </c>
      <c r="BP88" s="2">
        <f t="shared" si="160"/>
        <v>6.9875471912366329</v>
      </c>
      <c r="BQ88" s="2">
        <f t="shared" si="161"/>
        <v>6.937580831416545</v>
      </c>
      <c r="BR88" s="11">
        <f t="shared" si="162"/>
        <v>4.9272459077229075E-2</v>
      </c>
      <c r="BS88" s="17">
        <f t="shared" si="135"/>
        <v>0.25292381037489836</v>
      </c>
      <c r="BT88" s="17">
        <f t="shared" si="136"/>
        <v>0.45018905576553797</v>
      </c>
      <c r="BU88" s="12">
        <f>(BU$3*temperature!$I198+BU$4*temperature!$I198^2+BU$5*temperature!$I198^6)*(K88/K$56)^$BW$1</f>
        <v>3.1019568027740991</v>
      </c>
      <c r="BV88" s="12">
        <f>(BV$3*temperature!$I198+BV$4*temperature!$I198^2+BV$5*temperature!$I198^6)*(L88/L$56)^$BW$1</f>
        <v>1.4278891596274457</v>
      </c>
      <c r="BW88" s="12">
        <f>(BW$3*temperature!$I198+BW$4*temperature!$I198^2+BW$5*temperature!$I198^6)*(M88/M$56)^$BW$1</f>
        <v>0.37891838210712236</v>
      </c>
      <c r="BX88" s="12">
        <f>(BX$3*temperature!$M198+BX$4*temperature!$M198^2+BX$5*temperature!$M198^6)*(K88/K$56)^$BW$1</f>
        <v>3.1019568689832502</v>
      </c>
      <c r="BY88" s="12">
        <f>(BY$3*temperature!$M198+BY$4*temperature!$M198^2+BY$5*temperature!$M198^6)*(L88/L$56)^$BW$1</f>
        <v>1.427888274300811</v>
      </c>
      <c r="BZ88" s="12">
        <f>(BZ$3*temperature!$M198+BZ$4*temperature!$M198^2+BZ$5*temperature!$M198^6)*(M88/M$56)^$BW$1</f>
        <v>0.37891686605116576</v>
      </c>
      <c r="CA88" s="19">
        <f t="shared" si="149"/>
        <v>6.6209151050600212E-8</v>
      </c>
      <c r="CB88" s="19">
        <f t="shared" si="150"/>
        <v>-8.8532663466978079E-7</v>
      </c>
      <c r="CC88" s="19">
        <f t="shared" si="151"/>
        <v>-1.5160559566074205E-6</v>
      </c>
      <c r="CD88" s="19">
        <f t="shared" si="152"/>
        <v>-2.851444356333569E-4</v>
      </c>
      <c r="CE88" s="19">
        <f t="shared" si="153"/>
        <v>-7.2119817167588565E-5</v>
      </c>
      <c r="CF88" s="19"/>
      <c r="CG88" s="19"/>
      <c r="CH88" s="19"/>
    </row>
    <row r="89" spans="1:86" x14ac:dyDescent="0.3">
      <c r="A89" s="2">
        <f t="shared" si="85"/>
        <v>2043</v>
      </c>
      <c r="B89" s="5">
        <f t="shared" si="86"/>
        <v>1148.7891653215011</v>
      </c>
      <c r="C89" s="5">
        <f t="shared" si="87"/>
        <v>2881.4983658074057</v>
      </c>
      <c r="D89" s="5">
        <f t="shared" si="88"/>
        <v>4124.8460785925845</v>
      </c>
      <c r="E89" s="15">
        <f t="shared" si="89"/>
        <v>7.5597415216681623E-4</v>
      </c>
      <c r="F89" s="15">
        <f t="shared" si="90"/>
        <v>1.489319771978765E-3</v>
      </c>
      <c r="G89" s="15">
        <f t="shared" si="91"/>
        <v>3.0403933362057206E-3</v>
      </c>
      <c r="H89" s="5">
        <f t="shared" si="92"/>
        <v>83149.963770205955</v>
      </c>
      <c r="I89" s="5">
        <f t="shared" si="93"/>
        <v>23418.716586134971</v>
      </c>
      <c r="J89" s="5">
        <f t="shared" si="94"/>
        <v>9257.6085784832958</v>
      </c>
      <c r="K89" s="5">
        <f t="shared" si="95"/>
        <v>72380.525757252879</v>
      </c>
      <c r="L89" s="5">
        <f t="shared" si="96"/>
        <v>8127.2704728995977</v>
      </c>
      <c r="M89" s="5">
        <f t="shared" si="97"/>
        <v>2244.3524926976265</v>
      </c>
      <c r="N89" s="15">
        <f t="shared" si="98"/>
        <v>1.8997679199827644E-2</v>
      </c>
      <c r="O89" s="15">
        <f t="shared" si="99"/>
        <v>2.3877665428335249E-2</v>
      </c>
      <c r="P89" s="15">
        <f t="shared" si="100"/>
        <v>2.1841237722958651E-2</v>
      </c>
      <c r="Q89" s="5">
        <f t="shared" si="101"/>
        <v>8191.7715542833885</v>
      </c>
      <c r="R89" s="5">
        <f t="shared" si="102"/>
        <v>9366.9603055511416</v>
      </c>
      <c r="S89" s="5">
        <f t="shared" si="103"/>
        <v>4404.2357430427828</v>
      </c>
      <c r="T89" s="5">
        <f t="shared" si="104"/>
        <v>98.518041173442342</v>
      </c>
      <c r="U89" s="5">
        <f t="shared" si="105"/>
        <v>399.97752528833462</v>
      </c>
      <c r="V89" s="5">
        <f t="shared" si="106"/>
        <v>475.74227249996164</v>
      </c>
      <c r="W89" s="15">
        <f t="shared" si="107"/>
        <v>-1.0734613539272964E-2</v>
      </c>
      <c r="X89" s="15">
        <f t="shared" si="108"/>
        <v>-1.217998157191269E-2</v>
      </c>
      <c r="Y89" s="15">
        <f t="shared" si="109"/>
        <v>-9.7425357312937999E-3</v>
      </c>
      <c r="Z89" s="5">
        <f t="shared" si="130"/>
        <v>15618.644233729947</v>
      </c>
      <c r="AA89" s="5">
        <f t="shared" si="131"/>
        <v>25806.502380458416</v>
      </c>
      <c r="AB89" s="5">
        <f t="shared" si="132"/>
        <v>13348.935953636517</v>
      </c>
      <c r="AC89" s="16">
        <f t="shared" si="113"/>
        <v>2.0246786099585505</v>
      </c>
      <c r="AD89" s="16">
        <f t="shared" si="114"/>
        <v>2.9037330565790396</v>
      </c>
      <c r="AE89" s="16">
        <f t="shared" si="115"/>
        <v>3.2381909867148835</v>
      </c>
      <c r="AF89" s="15">
        <f t="shared" si="116"/>
        <v>-4.0504037456468023E-3</v>
      </c>
      <c r="AG89" s="15">
        <f t="shared" si="117"/>
        <v>2.9673830763510267E-4</v>
      </c>
      <c r="AH89" s="15">
        <f t="shared" si="118"/>
        <v>9.7937136394747881E-3</v>
      </c>
      <c r="AI89" s="1">
        <f t="shared" si="76"/>
        <v>136357.48367977445</v>
      </c>
      <c r="AJ89" s="1">
        <f t="shared" si="77"/>
        <v>36544.796401522683</v>
      </c>
      <c r="AK89" s="1">
        <f t="shared" si="78"/>
        <v>14425.035592205164</v>
      </c>
      <c r="AL89" s="14">
        <f t="shared" si="119"/>
        <v>27.012974946371578</v>
      </c>
      <c r="AM89" s="14">
        <f t="shared" si="120"/>
        <v>4.8218184694163639</v>
      </c>
      <c r="AN89" s="14">
        <f t="shared" si="121"/>
        <v>1.7410646727387162</v>
      </c>
      <c r="AO89" s="11">
        <f t="shared" si="122"/>
        <v>1.4800408125288936E-2</v>
      </c>
      <c r="AP89" s="11">
        <f t="shared" si="123"/>
        <v>1.8644610681531386E-2</v>
      </c>
      <c r="AQ89" s="11">
        <f t="shared" si="124"/>
        <v>1.6913014358588788E-2</v>
      </c>
      <c r="AR89" s="1">
        <f t="shared" si="133"/>
        <v>83149.963770205955</v>
      </c>
      <c r="AS89" s="1">
        <f t="shared" si="128"/>
        <v>23418.716586134971</v>
      </c>
      <c r="AT89" s="1">
        <f t="shared" si="129"/>
        <v>9257.6085784832958</v>
      </c>
      <c r="AU89" s="1">
        <f t="shared" si="82"/>
        <v>16629.992754041192</v>
      </c>
      <c r="AV89" s="1">
        <f t="shared" si="83"/>
        <v>4683.7433172269948</v>
      </c>
      <c r="AW89" s="1">
        <f t="shared" si="84"/>
        <v>1851.5217156966592</v>
      </c>
      <c r="AX89" s="1">
        <f t="shared" si="154"/>
        <v>57904.420605802312</v>
      </c>
      <c r="AY89" s="1">
        <f t="shared" si="140"/>
        <v>6501.8163783196778</v>
      </c>
      <c r="AZ89" s="1">
        <f t="shared" si="141"/>
        <v>1795.4819941581011</v>
      </c>
      <c r="BA89" s="1">
        <f t="shared" si="155"/>
        <v>12598.252683223565</v>
      </c>
      <c r="BB89" s="1">
        <f t="shared" si="156"/>
        <v>25299.085563181095</v>
      </c>
      <c r="BC89" s="1">
        <f t="shared" si="157"/>
        <v>30907.590401824262</v>
      </c>
      <c r="BD89" s="1">
        <f t="shared" si="167"/>
        <v>11057.642176135972</v>
      </c>
      <c r="BE89" s="2">
        <f t="shared" si="164"/>
        <v>0.05</v>
      </c>
      <c r="BF89" s="2">
        <f t="shared" si="165"/>
        <v>3.8949976355871406E-2</v>
      </c>
      <c r="BG89" s="2">
        <f t="shared" si="166"/>
        <v>0.05</v>
      </c>
      <c r="BH89" s="2">
        <f t="shared" si="143"/>
        <v>4.479384321730593E-2</v>
      </c>
      <c r="BI89" s="2">
        <f t="shared" si="158"/>
        <v>2.5000000000000006E-4</v>
      </c>
      <c r="BJ89" s="2">
        <f t="shared" si="144"/>
        <v>1.5171006581229417E-4</v>
      </c>
      <c r="BK89" s="2">
        <f t="shared" si="145"/>
        <v>2.5000000000000006E-4</v>
      </c>
      <c r="BL89" s="2">
        <f t="shared" si="146"/>
        <v>20.787490942551493</v>
      </c>
      <c r="BM89" s="2">
        <f t="shared" si="147"/>
        <v>3.5528550345220014</v>
      </c>
      <c r="BN89" s="2">
        <f t="shared" si="148"/>
        <v>2.3144021446208245</v>
      </c>
      <c r="BO89" s="2">
        <f t="shared" si="159"/>
        <v>53.237632233555665</v>
      </c>
      <c r="BP89" s="2">
        <f t="shared" si="160"/>
        <v>7.0692141373294266</v>
      </c>
      <c r="BQ89" s="2">
        <f t="shared" si="161"/>
        <v>6.9350910144724596</v>
      </c>
      <c r="BR89" s="11">
        <f t="shared" si="162"/>
        <v>4.9104096422181359E-2</v>
      </c>
      <c r="BS89" s="17">
        <f t="shared" si="135"/>
        <v>0.24104683982397609</v>
      </c>
      <c r="BT89" s="17">
        <f t="shared" si="136"/>
        <v>0.43707675317042521</v>
      </c>
      <c r="BU89" s="12">
        <f>(BU$3*temperature!$I199+BU$4*temperature!$I199^2+BU$5*temperature!$I199^6)*(K89/K$56)^$BW$1</f>
        <v>3.087365993190565</v>
      </c>
      <c r="BV89" s="12">
        <f>(BV$3*temperature!$I199+BV$4*temperature!$I199^2+BV$5*temperature!$I199^6)*(L89/L$56)^$BW$1</f>
        <v>1.4052978064745849</v>
      </c>
      <c r="BW89" s="12">
        <f>(BW$3*temperature!$I199+BW$4*temperature!$I199^2+BW$5*temperature!$I199^6)*(M89/M$56)^$BW$1</f>
        <v>0.3532648189020805</v>
      </c>
      <c r="BX89" s="12">
        <f>(BX$3*temperature!$M199+BX$4*temperature!$M199^2+BX$5*temperature!$M199^6)*(K89/K$56)^$BW$1</f>
        <v>3.0873659226313999</v>
      </c>
      <c r="BY89" s="12">
        <f>(BY$3*temperature!$M199+BY$4*temperature!$M199^2+BY$5*temperature!$M199^6)*(L89/L$56)^$BW$1</f>
        <v>1.4052968214862362</v>
      </c>
      <c r="BZ89" s="12">
        <f>(BZ$3*temperature!$M199+BZ$4*temperature!$M199^2+BZ$5*temperature!$M199^6)*(M89/M$56)^$BW$1</f>
        <v>0.35326322420503076</v>
      </c>
      <c r="CA89" s="19">
        <f t="shared" si="149"/>
        <v>-7.0559165177286332E-8</v>
      </c>
      <c r="CB89" s="19">
        <f t="shared" si="150"/>
        <v>-9.849883486623412E-7</v>
      </c>
      <c r="CC89" s="19">
        <f t="shared" si="151"/>
        <v>-1.5946970497449087E-6</v>
      </c>
      <c r="CD89" s="19">
        <f t="shared" si="152"/>
        <v>-4.3697236093916272E-4</v>
      </c>
      <c r="CE89" s="19">
        <f t="shared" si="153"/>
        <v>-1.0533080669480702E-4</v>
      </c>
      <c r="CF89" s="19"/>
      <c r="CG89" s="19"/>
      <c r="CH89" s="19"/>
    </row>
    <row r="90" spans="1:86" x14ac:dyDescent="0.3">
      <c r="A90" s="2">
        <f t="shared" si="85"/>
        <v>2044</v>
      </c>
      <c r="B90" s="5">
        <f t="shared" si="86"/>
        <v>1149.6141974910097</v>
      </c>
      <c r="C90" s="5">
        <f t="shared" si="87"/>
        <v>2885.5752646720712</v>
      </c>
      <c r="D90" s="5">
        <f t="shared" si="88"/>
        <v>4136.7601753962999</v>
      </c>
      <c r="E90" s="15">
        <f t="shared" si="89"/>
        <v>7.1817544455847536E-4</v>
      </c>
      <c r="F90" s="15">
        <f t="shared" si="90"/>
        <v>1.4148537833798267E-3</v>
      </c>
      <c r="G90" s="15">
        <f t="shared" si="91"/>
        <v>2.8883736693954346E-3</v>
      </c>
      <c r="H90" s="5">
        <f t="shared" si="92"/>
        <v>84772.302541007506</v>
      </c>
      <c r="I90" s="5">
        <f t="shared" si="93"/>
        <v>24005.63877359419</v>
      </c>
      <c r="J90" s="5">
        <f t="shared" si="94"/>
        <v>9484.8401967489317</v>
      </c>
      <c r="K90" s="5">
        <f t="shared" si="95"/>
        <v>73739.783943187125</v>
      </c>
      <c r="L90" s="5">
        <f t="shared" si="96"/>
        <v>8319.1864954949615</v>
      </c>
      <c r="M90" s="5">
        <f t="shared" si="97"/>
        <v>2292.8184846587797</v>
      </c>
      <c r="N90" s="15">
        <f t="shared" si="98"/>
        <v>1.8779335625343174E-2</v>
      </c>
      <c r="O90" s="15">
        <f t="shared" si="99"/>
        <v>2.3613834833639213E-2</v>
      </c>
      <c r="P90" s="15">
        <f t="shared" si="100"/>
        <v>2.1594643496886112E-2</v>
      </c>
      <c r="Q90" s="5">
        <f t="shared" si="101"/>
        <v>8261.9499808711371</v>
      </c>
      <c r="R90" s="5">
        <f t="shared" si="102"/>
        <v>9484.7672658154897</v>
      </c>
      <c r="S90" s="5">
        <f t="shared" si="103"/>
        <v>4468.3778013766878</v>
      </c>
      <c r="T90" s="5">
        <f t="shared" si="104"/>
        <v>97.460488074799258</v>
      </c>
      <c r="U90" s="5">
        <f t="shared" si="105"/>
        <v>395.10580640114347</v>
      </c>
      <c r="V90" s="5">
        <f t="shared" si="106"/>
        <v>471.10733641124386</v>
      </c>
      <c r="W90" s="15">
        <f t="shared" si="107"/>
        <v>-1.0734613539272964E-2</v>
      </c>
      <c r="X90" s="15">
        <f t="shared" si="108"/>
        <v>-1.217998157191269E-2</v>
      </c>
      <c r="Y90" s="15">
        <f t="shared" si="109"/>
        <v>-9.7425357312937999E-3</v>
      </c>
      <c r="Z90" s="5">
        <f t="shared" si="130"/>
        <v>15692.599551241168</v>
      </c>
      <c r="AA90" s="5">
        <f t="shared" si="131"/>
        <v>26147.502604702408</v>
      </c>
      <c r="AB90" s="5">
        <f t="shared" si="132"/>
        <v>13681.360443237596</v>
      </c>
      <c r="AC90" s="16">
        <f t="shared" si="113"/>
        <v>2.0164778441330435</v>
      </c>
      <c r="AD90" s="16">
        <f t="shared" si="114"/>
        <v>2.9045947054120731</v>
      </c>
      <c r="AE90" s="16">
        <f t="shared" si="115"/>
        <v>3.2699049019486974</v>
      </c>
      <c r="AF90" s="15">
        <f t="shared" si="116"/>
        <v>-4.0504037456468023E-3</v>
      </c>
      <c r="AG90" s="15">
        <f t="shared" si="117"/>
        <v>2.9673830763510267E-4</v>
      </c>
      <c r="AH90" s="15">
        <f t="shared" si="118"/>
        <v>9.7937136394747881E-3</v>
      </c>
      <c r="AI90" s="1">
        <f t="shared" si="76"/>
        <v>139351.72806583819</v>
      </c>
      <c r="AJ90" s="1">
        <f t="shared" si="77"/>
        <v>37574.060078597409</v>
      </c>
      <c r="AK90" s="1">
        <f t="shared" si="78"/>
        <v>14834.053748681306</v>
      </c>
      <c r="AL90" s="14">
        <f t="shared" si="119"/>
        <v>27.408779969717241</v>
      </c>
      <c r="AM90" s="14">
        <f t="shared" si="120"/>
        <v>4.9108203882742574</v>
      </c>
      <c r="AN90" s="14">
        <f t="shared" si="121"/>
        <v>1.7702168580298854</v>
      </c>
      <c r="AO90" s="11">
        <f t="shared" si="122"/>
        <v>1.4652404044036046E-2</v>
      </c>
      <c r="AP90" s="11">
        <f t="shared" si="123"/>
        <v>1.8458164574716072E-2</v>
      </c>
      <c r="AQ90" s="11">
        <f t="shared" si="124"/>
        <v>1.6743884215002898E-2</v>
      </c>
      <c r="AR90" s="1">
        <f t="shared" si="133"/>
        <v>84772.302541007506</v>
      </c>
      <c r="AS90" s="1">
        <f t="shared" si="128"/>
        <v>24005.63877359419</v>
      </c>
      <c r="AT90" s="1">
        <f t="shared" si="129"/>
        <v>9484.8401967489317</v>
      </c>
      <c r="AU90" s="1">
        <f t="shared" si="82"/>
        <v>16954.4605082015</v>
      </c>
      <c r="AV90" s="1">
        <f t="shared" si="83"/>
        <v>4801.1277547188383</v>
      </c>
      <c r="AW90" s="1">
        <f t="shared" si="84"/>
        <v>1896.9680393497865</v>
      </c>
      <c r="AX90" s="1">
        <f t="shared" si="154"/>
        <v>58991.827154549697</v>
      </c>
      <c r="AY90" s="1">
        <f t="shared" si="140"/>
        <v>6655.3491963959686</v>
      </c>
      <c r="AZ90" s="1">
        <f t="shared" si="141"/>
        <v>1834.2547877270238</v>
      </c>
      <c r="BA90" s="1">
        <f t="shared" si="155"/>
        <v>12628.689219013375</v>
      </c>
      <c r="BB90" s="1">
        <f t="shared" si="156"/>
        <v>25402.227495395924</v>
      </c>
      <c r="BC90" s="1">
        <f t="shared" si="157"/>
        <v>31085.244053417766</v>
      </c>
      <c r="BD90" s="1">
        <f t="shared" si="167"/>
        <v>10779.342832023449</v>
      </c>
      <c r="BE90" s="2">
        <f t="shared" si="164"/>
        <v>0.05</v>
      </c>
      <c r="BF90" s="2">
        <f t="shared" si="165"/>
        <v>3.8949976355871406E-2</v>
      </c>
      <c r="BG90" s="2">
        <f t="shared" si="166"/>
        <v>0.05</v>
      </c>
      <c r="BH90" s="2">
        <f t="shared" si="143"/>
        <v>4.4796057083317242E-2</v>
      </c>
      <c r="BI90" s="2">
        <f t="shared" si="158"/>
        <v>2.5000000000000006E-4</v>
      </c>
      <c r="BJ90" s="2">
        <f t="shared" si="144"/>
        <v>1.5171006581229417E-4</v>
      </c>
      <c r="BK90" s="2">
        <f t="shared" si="145"/>
        <v>2.5000000000000006E-4</v>
      </c>
      <c r="BL90" s="2">
        <f t="shared" si="146"/>
        <v>21.19307563525188</v>
      </c>
      <c r="BM90" s="2">
        <f t="shared" si="147"/>
        <v>3.641897038208135</v>
      </c>
      <c r="BN90" s="2">
        <f t="shared" si="148"/>
        <v>2.3712100491872334</v>
      </c>
      <c r="BO90" s="2">
        <f t="shared" si="159"/>
        <v>54.020560624261044</v>
      </c>
      <c r="BP90" s="2">
        <f t="shared" si="160"/>
        <v>7.1518804436101551</v>
      </c>
      <c r="BQ90" s="2">
        <f t="shared" si="161"/>
        <v>6.9326732791672683</v>
      </c>
      <c r="BR90" s="11">
        <f t="shared" si="162"/>
        <v>4.893468646717089E-2</v>
      </c>
      <c r="BS90" s="17">
        <f t="shared" si="135"/>
        <v>0.22976446345603993</v>
      </c>
      <c r="BT90" s="17">
        <f t="shared" si="136"/>
        <v>0.42434636230138367</v>
      </c>
      <c r="BU90" s="12">
        <f>(BU$3*temperature!$I200+BU$4*temperature!$I200^2+BU$5*temperature!$I200^6)*(K90/K$56)^$BW$1</f>
        <v>3.0709110084742139</v>
      </c>
      <c r="BV90" s="12">
        <f>(BV$3*temperature!$I200+BV$4*temperature!$I200^2+BV$5*temperature!$I200^6)*(L90/L$56)^$BW$1</f>
        <v>1.3813940954029409</v>
      </c>
      <c r="BW90" s="12">
        <f>(BW$3*temperature!$I200+BW$4*temperature!$I200^2+BW$5*temperature!$I200^6)*(M90/M$56)^$BW$1</f>
        <v>0.32655002764512603</v>
      </c>
      <c r="BX90" s="12">
        <f>(BX$3*temperature!$M200+BX$4*temperature!$M200^2+BX$5*temperature!$M200^6)*(K90/K$56)^$BW$1</f>
        <v>3.0709107989004796</v>
      </c>
      <c r="BY90" s="12">
        <f>(BY$3*temperature!$M200+BY$4*temperature!$M200^2+BY$5*temperature!$M200^6)*(L90/L$56)^$BW$1</f>
        <v>1.3813930103704963</v>
      </c>
      <c r="BZ90" s="12">
        <f>(BZ$3*temperature!$M200+BZ$4*temperature!$M200^2+BZ$5*temperature!$M200^6)*(M90/M$56)^$BW$1</f>
        <v>0.32654835483449968</v>
      </c>
      <c r="CA90" s="19">
        <f t="shared" si="149"/>
        <v>-2.09573734366586E-7</v>
      </c>
      <c r="CB90" s="19">
        <f t="shared" si="150"/>
        <v>-1.08503244455882E-6</v>
      </c>
      <c r="CC90" s="19">
        <f t="shared" si="151"/>
        <v>-1.6728106263519393E-6</v>
      </c>
      <c r="CD90" s="19">
        <f t="shared" si="152"/>
        <v>-5.9679286406453505E-4</v>
      </c>
      <c r="CE90" s="19">
        <f t="shared" si="153"/>
        <v>-1.3712179220618127E-4</v>
      </c>
      <c r="CF90" s="19"/>
      <c r="CG90" s="19"/>
      <c r="CH90" s="19"/>
    </row>
    <row r="91" spans="1:86" x14ac:dyDescent="0.3">
      <c r="A91" s="2">
        <f t="shared" si="85"/>
        <v>2045</v>
      </c>
      <c r="B91" s="5">
        <f t="shared" si="86"/>
        <v>1150.3985409439958</v>
      </c>
      <c r="C91" s="5">
        <f t="shared" si="87"/>
        <v>2889.4537983984969</v>
      </c>
      <c r="D91" s="5">
        <f t="shared" si="88"/>
        <v>4148.1112591051569</v>
      </c>
      <c r="E91" s="15">
        <f t="shared" si="89"/>
        <v>6.8226667233055153E-4</v>
      </c>
      <c r="F91" s="15">
        <f t="shared" si="90"/>
        <v>1.3441110942108354E-3</v>
      </c>
      <c r="G91" s="15">
        <f t="shared" si="91"/>
        <v>2.7439549859256626E-3</v>
      </c>
      <c r="H91" s="5">
        <f t="shared" si="92"/>
        <v>86404.82811646066</v>
      </c>
      <c r="I91" s="5">
        <f t="shared" si="93"/>
        <v>24599.249694223588</v>
      </c>
      <c r="J91" s="5">
        <f t="shared" si="94"/>
        <v>9713.9277305212909</v>
      </c>
      <c r="K91" s="5">
        <f t="shared" si="95"/>
        <v>75108.60370664105</v>
      </c>
      <c r="L91" s="5">
        <f t="shared" si="96"/>
        <v>8513.4601244906298</v>
      </c>
      <c r="M91" s="5">
        <f t="shared" si="97"/>
        <v>2341.7712601606568</v>
      </c>
      <c r="N91" s="15">
        <f t="shared" si="98"/>
        <v>1.8562839355598548E-2</v>
      </c>
      <c r="O91" s="15">
        <f t="shared" si="99"/>
        <v>2.3352479127721537E-2</v>
      </c>
      <c r="P91" s="15">
        <f t="shared" si="100"/>
        <v>2.1350480131514749E-2</v>
      </c>
      <c r="Q91" s="5">
        <f t="shared" si="101"/>
        <v>8330.6599307652195</v>
      </c>
      <c r="R91" s="5">
        <f t="shared" si="102"/>
        <v>9600.9254146102139</v>
      </c>
      <c r="S91" s="5">
        <f t="shared" si="103"/>
        <v>4531.7178274322678</v>
      </c>
      <c r="T91" s="5">
        <f t="shared" si="104"/>
        <v>96.414287399967364</v>
      </c>
      <c r="U91" s="5">
        <f t="shared" si="105"/>
        <v>390.29342496022184</v>
      </c>
      <c r="V91" s="5">
        <f t="shared" si="106"/>
        <v>466.51755635298269</v>
      </c>
      <c r="W91" s="15">
        <f t="shared" si="107"/>
        <v>-1.0734613539272964E-2</v>
      </c>
      <c r="X91" s="15">
        <f t="shared" si="108"/>
        <v>-1.217998157191269E-2</v>
      </c>
      <c r="Y91" s="15">
        <f t="shared" si="109"/>
        <v>-9.7425357312937999E-3</v>
      </c>
      <c r="Z91" s="5">
        <f t="shared" si="130"/>
        <v>15762.931240994154</v>
      </c>
      <c r="AA91" s="5">
        <f t="shared" si="131"/>
        <v>26484.212666569059</v>
      </c>
      <c r="AB91" s="5">
        <f t="shared" si="132"/>
        <v>14016.554691261341</v>
      </c>
      <c r="AC91" s="16">
        <f t="shared" si="113"/>
        <v>2.0083102947201534</v>
      </c>
      <c r="AD91" s="16">
        <f t="shared" si="114"/>
        <v>2.9054566099293231</v>
      </c>
      <c r="AE91" s="16">
        <f t="shared" si="115"/>
        <v>3.3019294141866977</v>
      </c>
      <c r="AF91" s="15">
        <f t="shared" si="116"/>
        <v>-4.0504037456468023E-3</v>
      </c>
      <c r="AG91" s="15">
        <f t="shared" si="117"/>
        <v>2.9673830763510267E-4</v>
      </c>
      <c r="AH91" s="15">
        <f t="shared" si="118"/>
        <v>9.7937136394747881E-3</v>
      </c>
      <c r="AI91" s="1">
        <f t="shared" si="76"/>
        <v>142371.01576745589</v>
      </c>
      <c r="AJ91" s="1">
        <f t="shared" si="77"/>
        <v>38617.781825456506</v>
      </c>
      <c r="AK91" s="1">
        <f t="shared" si="78"/>
        <v>15247.616413162963</v>
      </c>
      <c r="AL91" s="14">
        <f t="shared" si="119"/>
        <v>27.806368443002917</v>
      </c>
      <c r="AM91" s="14">
        <f t="shared" si="120"/>
        <v>5.0005586718886583</v>
      </c>
      <c r="AN91" s="14">
        <f t="shared" si="121"/>
        <v>1.7995607610751212</v>
      </c>
      <c r="AO91" s="11">
        <f t="shared" si="122"/>
        <v>1.4505880003595685E-2</v>
      </c>
      <c r="AP91" s="11">
        <f t="shared" si="123"/>
        <v>1.8273582928968912E-2</v>
      </c>
      <c r="AQ91" s="11">
        <f t="shared" si="124"/>
        <v>1.6576445372852869E-2</v>
      </c>
      <c r="AR91" s="1">
        <f t="shared" si="133"/>
        <v>86404.82811646066</v>
      </c>
      <c r="AS91" s="1">
        <f t="shared" si="128"/>
        <v>24599.249694223588</v>
      </c>
      <c r="AT91" s="1">
        <f t="shared" si="129"/>
        <v>9713.9277305212909</v>
      </c>
      <c r="AU91" s="1">
        <f t="shared" si="82"/>
        <v>17280.965623292133</v>
      </c>
      <c r="AV91" s="1">
        <f t="shared" si="83"/>
        <v>4919.8499388447181</v>
      </c>
      <c r="AW91" s="1">
        <f t="shared" si="84"/>
        <v>1942.7855461042582</v>
      </c>
      <c r="AX91" s="1">
        <f t="shared" si="154"/>
        <v>60086.882965312849</v>
      </c>
      <c r="AY91" s="1">
        <f t="shared" si="140"/>
        <v>6810.7680995925039</v>
      </c>
      <c r="AZ91" s="1">
        <f t="shared" si="141"/>
        <v>1873.4170081285254</v>
      </c>
      <c r="BA91" s="1">
        <f t="shared" si="155"/>
        <v>12658.464233641802</v>
      </c>
      <c r="BB91" s="1">
        <f t="shared" si="156"/>
        <v>25503.071010666004</v>
      </c>
      <c r="BC91" s="1">
        <f t="shared" si="157"/>
        <v>31258.17253235144</v>
      </c>
      <c r="BD91" s="1">
        <f t="shared" si="167"/>
        <v>10506.92758338834</v>
      </c>
      <c r="BE91" s="2">
        <f t="shared" si="164"/>
        <v>0.05</v>
      </c>
      <c r="BF91" s="2">
        <f t="shared" si="165"/>
        <v>3.8949976355871406E-2</v>
      </c>
      <c r="BG91" s="2">
        <f t="shared" si="166"/>
        <v>0.05</v>
      </c>
      <c r="BH91" s="2">
        <f t="shared" si="143"/>
        <v>4.4798579129175273E-2</v>
      </c>
      <c r="BI91" s="2">
        <f t="shared" si="158"/>
        <v>2.5000000000000006E-4</v>
      </c>
      <c r="BJ91" s="2">
        <f t="shared" si="144"/>
        <v>1.5171006581229417E-4</v>
      </c>
      <c r="BK91" s="2">
        <f t="shared" si="145"/>
        <v>2.5000000000000006E-4</v>
      </c>
      <c r="BL91" s="2">
        <f t="shared" si="146"/>
        <v>21.601207029115169</v>
      </c>
      <c r="BM91" s="2">
        <f t="shared" si="147"/>
        <v>3.7319537900437179</v>
      </c>
      <c r="BN91" s="2">
        <f t="shared" si="148"/>
        <v>2.4284819326303233</v>
      </c>
      <c r="BO91" s="2">
        <f t="shared" si="159"/>
        <v>54.815203337149875</v>
      </c>
      <c r="BP91" s="2">
        <f t="shared" si="160"/>
        <v>7.2355573188070892</v>
      </c>
      <c r="BQ91" s="2">
        <f t="shared" si="161"/>
        <v>6.9303248512114521</v>
      </c>
      <c r="BR91" s="11">
        <f t="shared" si="162"/>
        <v>4.8764353299104418E-2</v>
      </c>
      <c r="BS91" s="17">
        <f t="shared" si="135"/>
        <v>0.21904553869782911</v>
      </c>
      <c r="BT91" s="17">
        <f t="shared" si="136"/>
        <v>0.41198675951590646</v>
      </c>
      <c r="BU91" s="12">
        <f>(BU$3*temperature!$I201+BU$4*temperature!$I201^2+BU$5*temperature!$I201^6)*(K91/K$56)^$BW$1</f>
        <v>3.0525580834870896</v>
      </c>
      <c r="BV91" s="12">
        <f>(BV$3*temperature!$I201+BV$4*temperature!$I201^2+BV$5*temperature!$I201^6)*(L91/L$56)^$BW$1</f>
        <v>1.3561605182298473</v>
      </c>
      <c r="BW91" s="12">
        <f>(BW$3*temperature!$I201+BW$4*temperature!$I201^2+BW$5*temperature!$I201^6)*(M91/M$56)^$BW$1</f>
        <v>0.29876179840166034</v>
      </c>
      <c r="BX91" s="12">
        <f>(BX$3*temperature!$M201+BX$4*temperature!$M201^2+BX$5*temperature!$M201^6)*(K91/K$56)^$BW$1</f>
        <v>3.0525577330771698</v>
      </c>
      <c r="BY91" s="12">
        <f>(BY$3*temperature!$M201+BY$4*temperature!$M201^2+BY$5*temperature!$M201^6)*(L91/L$56)^$BW$1</f>
        <v>1.3561593330012258</v>
      </c>
      <c r="BZ91" s="12">
        <f>(BZ$3*temperature!$M201+BZ$4*temperature!$M201^2+BZ$5*temperature!$M201^6)*(M91/M$56)^$BW$1</f>
        <v>0.29876004811584367</v>
      </c>
      <c r="CA91" s="19">
        <f t="shared" si="149"/>
        <v>-3.5040991974710778E-7</v>
      </c>
      <c r="CB91" s="19">
        <f t="shared" si="150"/>
        <v>-1.1852286214697472E-6</v>
      </c>
      <c r="CC91" s="19">
        <f t="shared" si="151"/>
        <v>-1.7502858166706936E-6</v>
      </c>
      <c r="CD91" s="19">
        <f t="shared" si="152"/>
        <v>-7.6434993621221897E-4</v>
      </c>
      <c r="CE91" s="19">
        <f t="shared" si="153"/>
        <v>-1.6742744353125683E-4</v>
      </c>
      <c r="CF91" s="19"/>
      <c r="CG91" s="19"/>
      <c r="CH91" s="19"/>
    </row>
    <row r="92" spans="1:86" x14ac:dyDescent="0.3">
      <c r="A92" s="2">
        <f t="shared" si="85"/>
        <v>2046</v>
      </c>
      <c r="B92" s="5">
        <f t="shared" si="86"/>
        <v>1151.1441755991602</v>
      </c>
      <c r="C92" s="5">
        <f t="shared" si="87"/>
        <v>2893.1433579598024</v>
      </c>
      <c r="D92" s="5">
        <f t="shared" si="88"/>
        <v>4158.9243781481728</v>
      </c>
      <c r="E92" s="15">
        <f t="shared" si="89"/>
        <v>6.481533387140239E-4</v>
      </c>
      <c r="F92" s="15">
        <f t="shared" si="90"/>
        <v>1.2769055395002935E-3</v>
      </c>
      <c r="G92" s="15">
        <f t="shared" si="91"/>
        <v>2.6067572366293792E-3</v>
      </c>
      <c r="H92" s="5">
        <f t="shared" si="92"/>
        <v>88047.228936684609</v>
      </c>
      <c r="I92" s="5">
        <f t="shared" si="93"/>
        <v>25199.470752230853</v>
      </c>
      <c r="J92" s="5">
        <f t="shared" si="94"/>
        <v>9944.8329441419046</v>
      </c>
      <c r="K92" s="5">
        <f t="shared" si="95"/>
        <v>76486.708444541102</v>
      </c>
      <c r="L92" s="5">
        <f t="shared" si="96"/>
        <v>8710.0663998900873</v>
      </c>
      <c r="M92" s="5">
        <f t="shared" si="97"/>
        <v>2391.2031188626706</v>
      </c>
      <c r="N92" s="15">
        <f t="shared" si="98"/>
        <v>1.834816079503554E-2</v>
      </c>
      <c r="O92" s="15">
        <f t="shared" si="99"/>
        <v>2.3093580345068032E-2</v>
      </c>
      <c r="P92" s="15">
        <f t="shared" si="100"/>
        <v>2.1108747700073316E-2</v>
      </c>
      <c r="Q92" s="5">
        <f t="shared" si="101"/>
        <v>8397.8845848227375</v>
      </c>
      <c r="R92" s="5">
        <f t="shared" si="102"/>
        <v>9715.3953415574651</v>
      </c>
      <c r="S92" s="5">
        <f t="shared" si="103"/>
        <v>4594.2392616167444</v>
      </c>
      <c r="T92" s="5">
        <f t="shared" si="104"/>
        <v>95.379317285064317</v>
      </c>
      <c r="U92" s="5">
        <f t="shared" si="105"/>
        <v>385.53965823656767</v>
      </c>
      <c r="V92" s="5">
        <f t="shared" si="106"/>
        <v>461.97249239093787</v>
      </c>
      <c r="W92" s="15">
        <f t="shared" si="107"/>
        <v>-1.0734613539272964E-2</v>
      </c>
      <c r="X92" s="15">
        <f t="shared" si="108"/>
        <v>-1.217998157191269E-2</v>
      </c>
      <c r="Y92" s="15">
        <f t="shared" si="109"/>
        <v>-9.7425357312937999E-3</v>
      </c>
      <c r="Z92" s="5">
        <f t="shared" si="130"/>
        <v>15829.645387074906</v>
      </c>
      <c r="AA92" s="5">
        <f t="shared" si="131"/>
        <v>26816.514931063815</v>
      </c>
      <c r="AB92" s="5">
        <f t="shared" si="132"/>
        <v>14354.461778860476</v>
      </c>
      <c r="AC92" s="16">
        <f t="shared" si="113"/>
        <v>2.0001758271799979</v>
      </c>
      <c r="AD92" s="16">
        <f t="shared" si="114"/>
        <v>2.9063187702066609</v>
      </c>
      <c r="AE92" s="16">
        <f t="shared" si="115"/>
        <v>3.3342675653270009</v>
      </c>
      <c r="AF92" s="15">
        <f t="shared" si="116"/>
        <v>-4.0504037456468023E-3</v>
      </c>
      <c r="AG92" s="15">
        <f t="shared" si="117"/>
        <v>2.9673830763510267E-4</v>
      </c>
      <c r="AH92" s="15">
        <f t="shared" si="118"/>
        <v>9.7937136394747881E-3</v>
      </c>
      <c r="AI92" s="1">
        <f t="shared" si="76"/>
        <v>145414.87981400243</v>
      </c>
      <c r="AJ92" s="1">
        <f t="shared" si="77"/>
        <v>39675.853581755575</v>
      </c>
      <c r="AK92" s="1">
        <f t="shared" si="78"/>
        <v>15665.640317950925</v>
      </c>
      <c r="AL92" s="14">
        <f t="shared" si="119"/>
        <v>28.205690728533188</v>
      </c>
      <c r="AM92" s="14">
        <f t="shared" si="120"/>
        <v>5.0910230142347714</v>
      </c>
      <c r="AN92" s="14">
        <f t="shared" si="121"/>
        <v>1.8290927785197013</v>
      </c>
      <c r="AO92" s="11">
        <f t="shared" si="122"/>
        <v>1.4360821203559727E-2</v>
      </c>
      <c r="AP92" s="11">
        <f t="shared" si="123"/>
        <v>1.8090847099679223E-2</v>
      </c>
      <c r="AQ92" s="11">
        <f t="shared" si="124"/>
        <v>1.641068091912434E-2</v>
      </c>
      <c r="AR92" s="1">
        <f t="shared" si="133"/>
        <v>88047.228936684609</v>
      </c>
      <c r="AS92" s="1">
        <f t="shared" si="128"/>
        <v>25199.470752230853</v>
      </c>
      <c r="AT92" s="1">
        <f t="shared" si="129"/>
        <v>9944.8329441419046</v>
      </c>
      <c r="AU92" s="1">
        <f t="shared" si="82"/>
        <v>17609.445787336921</v>
      </c>
      <c r="AV92" s="1">
        <f t="shared" si="83"/>
        <v>5039.8941504461709</v>
      </c>
      <c r="AW92" s="1">
        <f t="shared" si="84"/>
        <v>1988.966588828381</v>
      </c>
      <c r="AX92" s="1">
        <f t="shared" si="154"/>
        <v>61189.366755632887</v>
      </c>
      <c r="AY92" s="1">
        <f t="shared" si="140"/>
        <v>6968.0531199120696</v>
      </c>
      <c r="AZ92" s="1">
        <f t="shared" si="141"/>
        <v>1912.9624950901368</v>
      </c>
      <c r="BA92" s="1">
        <f t="shared" si="155"/>
        <v>12687.598806766931</v>
      </c>
      <c r="BB92" s="1">
        <f t="shared" si="156"/>
        <v>25601.689261203672</v>
      </c>
      <c r="BC92" s="1">
        <f t="shared" si="157"/>
        <v>31426.530956129493</v>
      </c>
      <c r="BD92" s="1">
        <f t="shared" si="167"/>
        <v>10240.34659888979</v>
      </c>
      <c r="BE92" s="2">
        <f t="shared" si="164"/>
        <v>0.05</v>
      </c>
      <c r="BF92" s="2">
        <f t="shared" si="165"/>
        <v>3.8949976355871406E-2</v>
      </c>
      <c r="BG92" s="2">
        <f t="shared" si="166"/>
        <v>0.05</v>
      </c>
      <c r="BH92" s="2">
        <f t="shared" si="143"/>
        <v>4.4801405438398147E-2</v>
      </c>
      <c r="BI92" s="2">
        <f t="shared" si="158"/>
        <v>2.5000000000000006E-4</v>
      </c>
      <c r="BJ92" s="2">
        <f t="shared" si="144"/>
        <v>1.5171006581229417E-4</v>
      </c>
      <c r="BK92" s="2">
        <f t="shared" si="145"/>
        <v>2.5000000000000006E-4</v>
      </c>
      <c r="BL92" s="2">
        <f t="shared" si="146"/>
        <v>22.011807234171158</v>
      </c>
      <c r="BM92" s="2">
        <f t="shared" si="147"/>
        <v>3.8230133662559247</v>
      </c>
      <c r="BN92" s="2">
        <f t="shared" si="148"/>
        <v>2.4862082360354769</v>
      </c>
      <c r="BO92" s="2">
        <f t="shared" si="159"/>
        <v>55.621731746799725</v>
      </c>
      <c r="BP92" s="2">
        <f t="shared" si="160"/>
        <v>7.3202561369590162</v>
      </c>
      <c r="BQ92" s="2">
        <f t="shared" si="161"/>
        <v>6.9280430693594237</v>
      </c>
      <c r="BR92" s="11">
        <f t="shared" si="162"/>
        <v>4.8593215762333414E-2</v>
      </c>
      <c r="BS92" s="17">
        <f t="shared" si="135"/>
        <v>0.20886058723179923</v>
      </c>
      <c r="BT92" s="17">
        <f t="shared" si="136"/>
        <v>0.39998714516107425</v>
      </c>
      <c r="BU92" s="12">
        <f>(BU$3*temperature!$I202+BU$4*temperature!$I202^2+BU$5*temperature!$I202^6)*(K92/K$56)^$BW$1</f>
        <v>3.0322748726002096</v>
      </c>
      <c r="BV92" s="12">
        <f>(BV$3*temperature!$I202+BV$4*temperature!$I202^2+BV$5*temperature!$I202^6)*(L92/L$56)^$BW$1</f>
        <v>1.3295806176365392</v>
      </c>
      <c r="BW92" s="12">
        <f>(BW$3*temperature!$I202+BW$4*temperature!$I202^2+BW$5*temperature!$I202^6)*(M92/M$56)^$BW$1</f>
        <v>0.26988874479968994</v>
      </c>
      <c r="BX92" s="12">
        <f>(BX$3*temperature!$M202+BX$4*temperature!$M202^2+BX$5*temperature!$M202^6)*(K92/K$56)^$BW$1</f>
        <v>3.0322743799274434</v>
      </c>
      <c r="BY92" s="12">
        <f>(BY$3*temperature!$M202+BY$4*temperature!$M202^2+BY$5*temperature!$M202^6)*(L92/L$56)^$BW$1</f>
        <v>1.3295793322721572</v>
      </c>
      <c r="BZ92" s="12">
        <f>(BZ$3*temperature!$M202+BZ$4*temperature!$M202^2+BZ$5*temperature!$M202^6)*(M92/M$56)^$BW$1</f>
        <v>0.26988691777882456</v>
      </c>
      <c r="CA92" s="19">
        <f t="shared" si="149"/>
        <v>-4.9267276613917943E-7</v>
      </c>
      <c r="CB92" s="19">
        <f t="shared" si="150"/>
        <v>-1.2853643820420757E-6</v>
      </c>
      <c r="CC92" s="19">
        <f t="shared" si="151"/>
        <v>-1.8270208653747844E-6</v>
      </c>
      <c r="CD92" s="19">
        <f t="shared" si="152"/>
        <v>-9.3938391273968387E-4</v>
      </c>
      <c r="CE92" s="19">
        <f t="shared" si="153"/>
        <v>-1.9620027565091561E-4</v>
      </c>
      <c r="CF92" s="19"/>
      <c r="CG92" s="19"/>
      <c r="CH92" s="19"/>
    </row>
    <row r="93" spans="1:86" x14ac:dyDescent="0.3">
      <c r="A93" s="2">
        <f t="shared" si="85"/>
        <v>2047</v>
      </c>
      <c r="B93" s="5">
        <f t="shared" si="86"/>
        <v>1151.8529876428784</v>
      </c>
      <c r="C93" s="5">
        <f t="shared" si="87"/>
        <v>2896.6529152011326</v>
      </c>
      <c r="D93" s="5">
        <f t="shared" si="88"/>
        <v>4169.2236190565382</v>
      </c>
      <c r="E93" s="15">
        <f t="shared" si="89"/>
        <v>6.1574567177832265E-4</v>
      </c>
      <c r="F93" s="15">
        <f t="shared" si="90"/>
        <v>1.2130602625252788E-3</v>
      </c>
      <c r="G93" s="15">
        <f t="shared" si="91"/>
        <v>2.4764193747979103E-3</v>
      </c>
      <c r="H93" s="5">
        <f t="shared" si="92"/>
        <v>89699.187374873058</v>
      </c>
      <c r="I93" s="5">
        <f t="shared" si="93"/>
        <v>25806.220670741979</v>
      </c>
      <c r="J93" s="5">
        <f t="shared" si="94"/>
        <v>10177.517606697425</v>
      </c>
      <c r="K93" s="5">
        <f t="shared" si="95"/>
        <v>77873.815788272695</v>
      </c>
      <c r="L93" s="5">
        <f t="shared" si="96"/>
        <v>8908.9792343830377</v>
      </c>
      <c r="M93" s="5">
        <f t="shared" si="97"/>
        <v>2441.1061954504889</v>
      </c>
      <c r="N93" s="15">
        <f t="shared" si="98"/>
        <v>1.8135273068226709E-2</v>
      </c>
      <c r="O93" s="15">
        <f t="shared" si="99"/>
        <v>2.2837120334175731E-2</v>
      </c>
      <c r="P93" s="15">
        <f t="shared" si="100"/>
        <v>2.0869442747947664E-2</v>
      </c>
      <c r="Q93" s="5">
        <f t="shared" si="101"/>
        <v>8463.6078329255743</v>
      </c>
      <c r="R93" s="5">
        <f t="shared" si="102"/>
        <v>9828.1389452793737</v>
      </c>
      <c r="S93" s="5">
        <f t="shared" si="103"/>
        <v>4655.9263716610594</v>
      </c>
      <c r="T93" s="5">
        <f t="shared" si="104"/>
        <v>94.355457174369448</v>
      </c>
      <c r="U93" s="5">
        <f t="shared" si="105"/>
        <v>380.84379230400475</v>
      </c>
      <c r="V93" s="5">
        <f t="shared" si="106"/>
        <v>457.47170887694432</v>
      </c>
      <c r="W93" s="15">
        <f t="shared" si="107"/>
        <v>-1.0734613539272964E-2</v>
      </c>
      <c r="X93" s="15">
        <f t="shared" si="108"/>
        <v>-1.217998157191269E-2</v>
      </c>
      <c r="Y93" s="15">
        <f t="shared" si="109"/>
        <v>-9.7425357312937999E-3</v>
      </c>
      <c r="Z93" s="5">
        <f t="shared" si="130"/>
        <v>15892.749612977594</v>
      </c>
      <c r="AA93" s="5">
        <f t="shared" si="131"/>
        <v>27144.295275548113</v>
      </c>
      <c r="AB93" s="5">
        <f t="shared" si="132"/>
        <v>14695.024844952661</v>
      </c>
      <c r="AC93" s="16">
        <f t="shared" si="113"/>
        <v>1.9920743075176359</v>
      </c>
      <c r="AD93" s="16">
        <f t="shared" si="114"/>
        <v>2.9071811863199799</v>
      </c>
      <c r="AE93" s="16">
        <f t="shared" si="115"/>
        <v>3.3669224270592024</v>
      </c>
      <c r="AF93" s="15">
        <f t="shared" si="116"/>
        <v>-4.0504037456468023E-3</v>
      </c>
      <c r="AG93" s="15">
        <f t="shared" si="117"/>
        <v>2.9673830763510267E-4</v>
      </c>
      <c r="AH93" s="15">
        <f t="shared" si="118"/>
        <v>9.7937136394747881E-3</v>
      </c>
      <c r="AI93" s="1">
        <f t="shared" si="76"/>
        <v>148482.83761993912</v>
      </c>
      <c r="AJ93" s="1">
        <f t="shared" si="77"/>
        <v>40748.162374026186</v>
      </c>
      <c r="AK93" s="1">
        <f t="shared" si="78"/>
        <v>16088.042874984214</v>
      </c>
      <c r="AL93" s="14">
        <f t="shared" si="119"/>
        <v>28.606697041193801</v>
      </c>
      <c r="AM93" s="14">
        <f t="shared" si="120"/>
        <v>5.1822029239769263</v>
      </c>
      <c r="AN93" s="14">
        <f t="shared" si="121"/>
        <v>1.8588092698998651</v>
      </c>
      <c r="AO93" s="11">
        <f t="shared" si="122"/>
        <v>1.421721299152413E-2</v>
      </c>
      <c r="AP93" s="11">
        <f t="shared" si="123"/>
        <v>1.7909938628682429E-2</v>
      </c>
      <c r="AQ93" s="11">
        <f t="shared" si="124"/>
        <v>1.6246574109933097E-2</v>
      </c>
      <c r="AR93" s="1">
        <f t="shared" si="133"/>
        <v>89699.187374873058</v>
      </c>
      <c r="AS93" s="1">
        <f t="shared" si="128"/>
        <v>25806.220670741979</v>
      </c>
      <c r="AT93" s="1">
        <f t="shared" si="129"/>
        <v>10177.517606697425</v>
      </c>
      <c r="AU93" s="1">
        <f t="shared" si="82"/>
        <v>17939.837474974611</v>
      </c>
      <c r="AV93" s="1">
        <f t="shared" si="83"/>
        <v>5161.2441341483964</v>
      </c>
      <c r="AW93" s="1">
        <f t="shared" si="84"/>
        <v>2035.5035213394851</v>
      </c>
      <c r="AX93" s="1">
        <f t="shared" si="154"/>
        <v>62299.052630618156</v>
      </c>
      <c r="AY93" s="1">
        <f t="shared" si="140"/>
        <v>7127.1833875064294</v>
      </c>
      <c r="AZ93" s="1">
        <f t="shared" si="141"/>
        <v>1952.8849563603915</v>
      </c>
      <c r="BA93" s="1">
        <f t="shared" si="155"/>
        <v>12716.11315325913</v>
      </c>
      <c r="BB93" s="1">
        <f t="shared" si="156"/>
        <v>25698.15281930297</v>
      </c>
      <c r="BC93" s="1">
        <f t="shared" si="157"/>
        <v>31590.470118689002</v>
      </c>
      <c r="BD93" s="1">
        <f t="shared" si="167"/>
        <v>9979.5444486466076</v>
      </c>
      <c r="BE93" s="2">
        <f t="shared" si="164"/>
        <v>0.05</v>
      </c>
      <c r="BF93" s="2">
        <f t="shared" si="165"/>
        <v>3.8949976355871406E-2</v>
      </c>
      <c r="BG93" s="2">
        <f t="shared" si="166"/>
        <v>0.05</v>
      </c>
      <c r="BH93" s="2">
        <f t="shared" si="143"/>
        <v>4.4804532281923735E-2</v>
      </c>
      <c r="BI93" s="2">
        <f t="shared" si="158"/>
        <v>2.5000000000000006E-4</v>
      </c>
      <c r="BJ93" s="2">
        <f t="shared" si="144"/>
        <v>1.5171006581229417E-4</v>
      </c>
      <c r="BK93" s="2">
        <f t="shared" si="145"/>
        <v>2.5000000000000006E-4</v>
      </c>
      <c r="BL93" s="2">
        <f t="shared" si="146"/>
        <v>22.424796843718269</v>
      </c>
      <c r="BM93" s="2">
        <f t="shared" si="147"/>
        <v>3.9150634363248518</v>
      </c>
      <c r="BN93" s="2">
        <f t="shared" si="148"/>
        <v>2.5443794016743571</v>
      </c>
      <c r="BO93" s="2">
        <f t="shared" si="159"/>
        <v>56.440319994488</v>
      </c>
      <c r="BP93" s="2">
        <f t="shared" si="160"/>
        <v>7.4059884388691577</v>
      </c>
      <c r="BQ93" s="2">
        <f t="shared" si="161"/>
        <v>6.9258253824546108</v>
      </c>
      <c r="BR93" s="11">
        <f t="shared" si="162"/>
        <v>4.8421387624799389E-2</v>
      </c>
      <c r="BS93" s="17">
        <f t="shared" si="135"/>
        <v>0.19918170754133324</v>
      </c>
      <c r="BT93" s="17">
        <f t="shared" si="136"/>
        <v>0.3883370341369653</v>
      </c>
      <c r="BU93" s="12">
        <f>(BU$3*temperature!$I203+BU$4*temperature!$I203^2+BU$5*temperature!$I203^6)*(K93/K$56)^$BW$1</f>
        <v>3.0100305095811555</v>
      </c>
      <c r="BV93" s="12">
        <f>(BV$3*temperature!$I203+BV$4*temperature!$I203^2+BV$5*temperature!$I203^6)*(L93/L$56)^$BW$1</f>
        <v>1.3016390164053004</v>
      </c>
      <c r="BW93" s="12">
        <f>(BW$3*temperature!$I203+BW$4*temperature!$I203^2+BW$5*temperature!$I203^6)*(M93/M$56)^$BW$1</f>
        <v>0.23992032165496993</v>
      </c>
      <c r="BX93" s="12">
        <f>(BX$3*temperature!$M203+BX$4*temperature!$M203^2+BX$5*temperature!$M203^6)*(K93/K$56)^$BW$1</f>
        <v>3.010029873585903</v>
      </c>
      <c r="BY93" s="12">
        <f>(BY$3*temperature!$M203+BY$4*temperature!$M203^2+BY$5*temperature!$M203^6)*(L93/L$56)^$BW$1</f>
        <v>1.3016376311613655</v>
      </c>
      <c r="BZ93" s="12">
        <f>(BZ$3*temperature!$M203+BZ$4*temperature!$M203^2+BZ$5*temperature!$M203^6)*(M93/M$56)^$BW$1</f>
        <v>0.23991841873237235</v>
      </c>
      <c r="CA93" s="19">
        <f t="shared" si="149"/>
        <v>-6.3599525246260669E-7</v>
      </c>
      <c r="CB93" s="19">
        <f t="shared" si="150"/>
        <v>-1.3852439348926993E-6</v>
      </c>
      <c r="CC93" s="19">
        <f t="shared" si="151"/>
        <v>-1.902922597579737E-6</v>
      </c>
      <c r="CD93" s="19">
        <f t="shared" si="152"/>
        <v>-1.1216319622787117E-3</v>
      </c>
      <c r="CE93" s="19">
        <f t="shared" si="153"/>
        <v>-2.2340856947961006E-4</v>
      </c>
      <c r="CF93" s="19"/>
      <c r="CG93" s="19"/>
      <c r="CH93" s="19"/>
    </row>
    <row r="94" spans="1:86" x14ac:dyDescent="0.3">
      <c r="A94" s="2">
        <f t="shared" si="85"/>
        <v>2048</v>
      </c>
      <c r="B94" s="5">
        <f t="shared" si="86"/>
        <v>1152.5267737099612</v>
      </c>
      <c r="C94" s="5">
        <f t="shared" si="87"/>
        <v>2899.9910390196028</v>
      </c>
      <c r="D94" s="5">
        <f t="shared" si="88"/>
        <v>4179.0321278972297</v>
      </c>
      <c r="E94" s="15">
        <f t="shared" si="89"/>
        <v>5.8495838818940651E-4</v>
      </c>
      <c r="F94" s="15">
        <f t="shared" si="90"/>
        <v>1.1524072493990149E-3</v>
      </c>
      <c r="G94" s="15">
        <f t="shared" si="91"/>
        <v>2.3525984060580145E-3</v>
      </c>
      <c r="H94" s="5">
        <f t="shared" si="92"/>
        <v>91360.380001898855</v>
      </c>
      <c r="I94" s="5">
        <f t="shared" si="93"/>
        <v>26419.415519025897</v>
      </c>
      <c r="J94" s="5">
        <f t="shared" si="94"/>
        <v>10411.94346704411</v>
      </c>
      <c r="K94" s="5">
        <f t="shared" si="95"/>
        <v>79269.637882521012</v>
      </c>
      <c r="L94" s="5">
        <f t="shared" si="96"/>
        <v>9110.1714327908685</v>
      </c>
      <c r="M94" s="5">
        <f t="shared" si="97"/>
        <v>2491.4724626161474</v>
      </c>
      <c r="N94" s="15">
        <f t="shared" si="98"/>
        <v>1.7924151784771247E-2</v>
      </c>
      <c r="O94" s="15">
        <f t="shared" si="99"/>
        <v>2.2583080857496718E-2</v>
      </c>
      <c r="P94" s="15">
        <f t="shared" si="100"/>
        <v>2.0632558820884661E-2</v>
      </c>
      <c r="Q94" s="5">
        <f t="shared" si="101"/>
        <v>8527.8142923424584</v>
      </c>
      <c r="R94" s="5">
        <f t="shared" si="102"/>
        <v>9939.1194367063763</v>
      </c>
      <c r="S94" s="5">
        <f t="shared" si="103"/>
        <v>4716.764220863035</v>
      </c>
      <c r="T94" s="5">
        <f t="shared" si="104"/>
        <v>93.342587806281173</v>
      </c>
      <c r="U94" s="5">
        <f t="shared" si="105"/>
        <v>376.20512193196464</v>
      </c>
      <c r="V94" s="5">
        <f t="shared" si="106"/>
        <v>453.01477440715468</v>
      </c>
      <c r="W94" s="15">
        <f t="shared" si="107"/>
        <v>-1.0734613539272964E-2</v>
      </c>
      <c r="X94" s="15">
        <f t="shared" si="108"/>
        <v>-1.217998157191269E-2</v>
      </c>
      <c r="Y94" s="15">
        <f t="shared" si="109"/>
        <v>-9.7425357312937999E-3</v>
      </c>
      <c r="Z94" s="5">
        <f t="shared" si="130"/>
        <v>15952.25308823088</v>
      </c>
      <c r="AA94" s="5">
        <f t="shared" si="131"/>
        <v>27467.443102650115</v>
      </c>
      <c r="AB94" s="5">
        <f t="shared" si="132"/>
        <v>15038.187045496543</v>
      </c>
      <c r="AC94" s="16">
        <f t="shared" si="113"/>
        <v>1.9840056022808596</v>
      </c>
      <c r="AD94" s="16">
        <f t="shared" si="114"/>
        <v>2.9080438583451973</v>
      </c>
      <c r="AE94" s="16">
        <f t="shared" si="115"/>
        <v>3.3998971011561459</v>
      </c>
      <c r="AF94" s="15">
        <f t="shared" si="116"/>
        <v>-4.0504037456468023E-3</v>
      </c>
      <c r="AG94" s="15">
        <f t="shared" si="117"/>
        <v>2.9673830763510267E-4</v>
      </c>
      <c r="AH94" s="15">
        <f t="shared" si="118"/>
        <v>9.7937136394747881E-3</v>
      </c>
      <c r="AI94" s="1">
        <f t="shared" si="76"/>
        <v>151574.39133291983</v>
      </c>
      <c r="AJ94" s="1">
        <f t="shared" si="77"/>
        <v>41834.590270771965</v>
      </c>
      <c r="AK94" s="1">
        <f t="shared" si="78"/>
        <v>16514.742108825278</v>
      </c>
      <c r="AL94" s="14">
        <f t="shared" si="119"/>
        <v>29.009337470964269</v>
      </c>
      <c r="AM94" s="14">
        <f t="shared" si="120"/>
        <v>5.2740877309434335</v>
      </c>
      <c r="AN94" s="14">
        <f t="shared" si="121"/>
        <v>1.888706559633927</v>
      </c>
      <c r="AO94" s="11">
        <f t="shared" si="122"/>
        <v>1.4075040861608889E-2</v>
      </c>
      <c r="AP94" s="11">
        <f t="shared" si="123"/>
        <v>1.7730839242395605E-2</v>
      </c>
      <c r="AQ94" s="11">
        <f t="shared" si="124"/>
        <v>1.6084108368833765E-2</v>
      </c>
      <c r="AR94" s="1">
        <f t="shared" si="133"/>
        <v>91360.380001898855</v>
      </c>
      <c r="AS94" s="1">
        <f t="shared" si="128"/>
        <v>26419.415519025897</v>
      </c>
      <c r="AT94" s="1">
        <f t="shared" si="129"/>
        <v>10411.94346704411</v>
      </c>
      <c r="AU94" s="1">
        <f t="shared" si="82"/>
        <v>18272.076000379773</v>
      </c>
      <c r="AV94" s="1">
        <f t="shared" si="83"/>
        <v>5283.8831038051794</v>
      </c>
      <c r="AW94" s="1">
        <f t="shared" si="84"/>
        <v>2082.3886934088218</v>
      </c>
      <c r="AX94" s="1">
        <f t="shared" si="154"/>
        <v>63415.710306016801</v>
      </c>
      <c r="AY94" s="1">
        <f t="shared" si="140"/>
        <v>7288.1371462326952</v>
      </c>
      <c r="AZ94" s="1">
        <f t="shared" si="141"/>
        <v>1993.177970092918</v>
      </c>
      <c r="BA94" s="1">
        <f t="shared" si="155"/>
        <v>12744.026658984465</v>
      </c>
      <c r="BB94" s="1">
        <f t="shared" si="156"/>
        <v>25792.529745881224</v>
      </c>
      <c r="BC94" s="1">
        <f t="shared" si="157"/>
        <v>31750.136471365793</v>
      </c>
      <c r="BD94" s="1">
        <f t="shared" si="167"/>
        <v>9724.4606838883192</v>
      </c>
      <c r="BE94" s="2">
        <f t="shared" si="164"/>
        <v>0.05</v>
      </c>
      <c r="BF94" s="2">
        <f t="shared" si="165"/>
        <v>3.8949976355871406E-2</v>
      </c>
      <c r="BG94" s="2">
        <f t="shared" si="166"/>
        <v>0.05</v>
      </c>
      <c r="BH94" s="2">
        <f t="shared" si="143"/>
        <v>4.4807956105752951E-2</v>
      </c>
      <c r="BI94" s="2">
        <f t="shared" si="158"/>
        <v>2.5000000000000006E-4</v>
      </c>
      <c r="BJ94" s="2">
        <f t="shared" si="144"/>
        <v>1.5171006581229417E-4</v>
      </c>
      <c r="BK94" s="2">
        <f t="shared" si="145"/>
        <v>2.5000000000000006E-4</v>
      </c>
      <c r="BL94" s="2">
        <f t="shared" si="146"/>
        <v>22.840095000474719</v>
      </c>
      <c r="BM94" s="2">
        <f t="shared" si="147"/>
        <v>4.0080912671137652</v>
      </c>
      <c r="BN94" s="2">
        <f t="shared" si="148"/>
        <v>2.6029858667610282</v>
      </c>
      <c r="BO94" s="2">
        <f t="shared" si="159"/>
        <v>57.271145020449794</v>
      </c>
      <c r="BP94" s="2">
        <f t="shared" si="160"/>
        <v>7.4927659335187071</v>
      </c>
      <c r="BQ94" s="2">
        <f t="shared" si="161"/>
        <v>6.9236693462741288</v>
      </c>
      <c r="BR94" s="11">
        <f t="shared" si="162"/>
        <v>4.8248977743452687E-2</v>
      </c>
      <c r="BS94" s="17">
        <f t="shared" si="135"/>
        <v>0.18998249167024317</v>
      </c>
      <c r="BT94" s="17">
        <f t="shared" si="136"/>
        <v>0.37702624673491775</v>
      </c>
      <c r="BU94" s="12">
        <f>(BU$3*temperature!$I204+BU$4*temperature!$I204^2+BU$5*temperature!$I204^6)*(K94/K$56)^$BW$1</f>
        <v>2.9857956600975095</v>
      </c>
      <c r="BV94" s="12">
        <f>(BV$3*temperature!$I204+BV$4*temperature!$I204^2+BV$5*temperature!$I204^6)*(L94/L$56)^$BW$1</f>
        <v>1.2723214418926552</v>
      </c>
      <c r="BW94" s="12">
        <f>(BW$3*temperature!$I204+BW$4*temperature!$I204^2+BW$5*temperature!$I204^6)*(M94/M$56)^$BW$1</f>
        <v>0.20884683949081262</v>
      </c>
      <c r="BX94" s="12">
        <f>(BX$3*temperature!$M204+BX$4*temperature!$M204^2+BX$5*temperature!$M204^6)*(K94/K$56)^$BW$1</f>
        <v>2.9857948800608414</v>
      </c>
      <c r="BY94" s="12">
        <f>(BY$3*temperature!$M204+BY$4*temperature!$M204^2+BY$5*temperature!$M204^6)*(L94/L$56)^$BW$1</f>
        <v>1.2723199572054844</v>
      </c>
      <c r="BZ94" s="12">
        <f>(BZ$3*temperature!$M204+BZ$4*temperature!$M204^2+BZ$5*temperature!$M204^6)*(M94/M$56)^$BW$1</f>
        <v>0.20884486158490331</v>
      </c>
      <c r="CA94" s="19">
        <f t="shared" si="149"/>
        <v>-7.8003666814652206E-7</v>
      </c>
      <c r="CB94" s="19">
        <f t="shared" si="150"/>
        <v>-1.4846871707607789E-6</v>
      </c>
      <c r="CC94" s="19">
        <f t="shared" si="151"/>
        <v>-1.9779059093061324E-6</v>
      </c>
      <c r="CD94" s="19">
        <f t="shared" si="152"/>
        <v>-1.3108285820820523E-3</v>
      </c>
      <c r="CE94" s="19">
        <f t="shared" si="153"/>
        <v>-2.4903448017652016E-4</v>
      </c>
      <c r="CF94" s="19"/>
      <c r="CG94" s="19"/>
      <c r="CH94" s="19"/>
    </row>
    <row r="95" spans="1:86" x14ac:dyDescent="0.3">
      <c r="A95" s="2">
        <f t="shared" si="85"/>
        <v>2049</v>
      </c>
      <c r="B95" s="5">
        <f t="shared" si="86"/>
        <v>1153.167244903661</v>
      </c>
      <c r="C95" s="5">
        <f t="shared" si="87"/>
        <v>2903.1659111813333</v>
      </c>
      <c r="D95" s="5">
        <f t="shared" si="88"/>
        <v>4188.3721330040389</v>
      </c>
      <c r="E95" s="15">
        <f t="shared" si="89"/>
        <v>5.5571046877993615E-4</v>
      </c>
      <c r="F95" s="15">
        <f t="shared" si="90"/>
        <v>1.0947868869290642E-3</v>
      </c>
      <c r="G95" s="15">
        <f t="shared" si="91"/>
        <v>2.2349684857551136E-3</v>
      </c>
      <c r="H95" s="5">
        <f t="shared" si="92"/>
        <v>93030.477858639002</v>
      </c>
      <c r="I95" s="5">
        <f t="shared" si="93"/>
        <v>27038.968744641414</v>
      </c>
      <c r="J95" s="5">
        <f t="shared" si="94"/>
        <v>10648.072231377759</v>
      </c>
      <c r="K95" s="5">
        <f t="shared" si="95"/>
        <v>80673.881667885085</v>
      </c>
      <c r="L95" s="5">
        <f t="shared" si="96"/>
        <v>9313.6147129941091</v>
      </c>
      <c r="M95" s="5">
        <f t="shared" si="97"/>
        <v>2542.2937344730658</v>
      </c>
      <c r="N95" s="15">
        <f t="shared" si="98"/>
        <v>1.7714774822677803E-2</v>
      </c>
      <c r="O95" s="15">
        <f t="shared" si="99"/>
        <v>2.2331443673054618E-2</v>
      </c>
      <c r="P95" s="15">
        <f t="shared" si="100"/>
        <v>2.0398086922282843E-2</v>
      </c>
      <c r="Q95" s="5">
        <f t="shared" si="101"/>
        <v>8590.4893250317509</v>
      </c>
      <c r="R95" s="5">
        <f t="shared" si="102"/>
        <v>10048.301342808631</v>
      </c>
      <c r="S95" s="5">
        <f t="shared" si="103"/>
        <v>4776.7386385279788</v>
      </c>
      <c r="T95" s="5">
        <f t="shared" si="104"/>
        <v>92.340591199425091</v>
      </c>
      <c r="U95" s="5">
        <f t="shared" si="105"/>
        <v>371.62295047957417</v>
      </c>
      <c r="V95" s="5">
        <f t="shared" si="106"/>
        <v>448.60126178068896</v>
      </c>
      <c r="W95" s="15">
        <f t="shared" si="107"/>
        <v>-1.0734613539272964E-2</v>
      </c>
      <c r="X95" s="15">
        <f t="shared" si="108"/>
        <v>-1.217998157191269E-2</v>
      </c>
      <c r="Y95" s="15">
        <f t="shared" si="109"/>
        <v>-9.7425357312937999E-3</v>
      </c>
      <c r="Z95" s="5">
        <f t="shared" si="130"/>
        <v>16008.16653259775</v>
      </c>
      <c r="AA95" s="5">
        <f t="shared" si="131"/>
        <v>27785.851354843202</v>
      </c>
      <c r="AB95" s="5">
        <f t="shared" si="132"/>
        <v>15383.891516587179</v>
      </c>
      <c r="AC95" s="16">
        <f t="shared" si="113"/>
        <v>1.9759695785579969</v>
      </c>
      <c r="AD95" s="16">
        <f t="shared" si="114"/>
        <v>2.9089067863582514</v>
      </c>
      <c r="AE95" s="16">
        <f t="shared" si="115"/>
        <v>3.4331947197685495</v>
      </c>
      <c r="AF95" s="15">
        <f t="shared" si="116"/>
        <v>-4.0504037456468023E-3</v>
      </c>
      <c r="AG95" s="15">
        <f t="shared" si="117"/>
        <v>2.9673830763510267E-4</v>
      </c>
      <c r="AH95" s="15">
        <f t="shared" si="118"/>
        <v>9.7937136394747881E-3</v>
      </c>
      <c r="AI95" s="1">
        <f t="shared" si="76"/>
        <v>154689.02820000763</v>
      </c>
      <c r="AJ95" s="1">
        <f t="shared" si="77"/>
        <v>42935.01434749995</v>
      </c>
      <c r="AK95" s="1">
        <f t="shared" si="78"/>
        <v>16945.656591351573</v>
      </c>
      <c r="AL95" s="14">
        <f t="shared" si="119"/>
        <v>29.413562005133574</v>
      </c>
      <c r="AM95" s="14">
        <f t="shared" si="120"/>
        <v>5.3666665926340062</v>
      </c>
      <c r="AN95" s="14">
        <f t="shared" si="121"/>
        <v>1.9187809390061856</v>
      </c>
      <c r="AO95" s="11">
        <f t="shared" si="122"/>
        <v>1.39342904529928E-2</v>
      </c>
      <c r="AP95" s="11">
        <f t="shared" si="123"/>
        <v>1.755353084997165E-2</v>
      </c>
      <c r="AQ95" s="11">
        <f t="shared" si="124"/>
        <v>1.5923267285145426E-2</v>
      </c>
      <c r="AR95" s="1">
        <f t="shared" si="133"/>
        <v>93030.477858639002</v>
      </c>
      <c r="AS95" s="1">
        <f t="shared" si="128"/>
        <v>27038.968744641414</v>
      </c>
      <c r="AT95" s="1">
        <f t="shared" si="129"/>
        <v>10648.072231377759</v>
      </c>
      <c r="AU95" s="1">
        <f t="shared" si="82"/>
        <v>18606.095571727801</v>
      </c>
      <c r="AV95" s="1">
        <f t="shared" si="83"/>
        <v>5407.7937489282831</v>
      </c>
      <c r="AW95" s="1">
        <f t="shared" si="84"/>
        <v>2129.6144462755519</v>
      </c>
      <c r="AX95" s="1">
        <f t="shared" si="154"/>
        <v>64539.105334308078</v>
      </c>
      <c r="AY95" s="1">
        <f t="shared" si="140"/>
        <v>7450.8917703952875</v>
      </c>
      <c r="AZ95" s="1">
        <f t="shared" si="141"/>
        <v>2033.8349875784529</v>
      </c>
      <c r="BA95" s="1">
        <f t="shared" si="155"/>
        <v>12771.357915386032</v>
      </c>
      <c r="BB95" s="1">
        <f t="shared" si="156"/>
        <v>25884.885660183794</v>
      </c>
      <c r="BC95" s="1">
        <f t="shared" si="157"/>
        <v>31905.672122528616</v>
      </c>
      <c r="BD95" s="1">
        <f t="shared" si="167"/>
        <v>9475.0303763316406</v>
      </c>
      <c r="BE95" s="2">
        <f t="shared" si="164"/>
        <v>0.05</v>
      </c>
      <c r="BF95" s="2">
        <f t="shared" si="165"/>
        <v>3.8949976355871406E-2</v>
      </c>
      <c r="BG95" s="2">
        <f t="shared" si="166"/>
        <v>0.05</v>
      </c>
      <c r="BH95" s="2">
        <f t="shared" si="143"/>
        <v>4.4811673519133122E-2</v>
      </c>
      <c r="BI95" s="2">
        <f t="shared" si="158"/>
        <v>2.5000000000000006E-4</v>
      </c>
      <c r="BJ95" s="2">
        <f t="shared" si="144"/>
        <v>1.5171006581229417E-4</v>
      </c>
      <c r="BK95" s="2">
        <f t="shared" si="145"/>
        <v>2.5000000000000006E-4</v>
      </c>
      <c r="BL95" s="2">
        <f t="shared" si="146"/>
        <v>23.257619464659754</v>
      </c>
      <c r="BM95" s="2">
        <f t="shared" si="147"/>
        <v>4.1020837277461135</v>
      </c>
      <c r="BN95" s="2">
        <f t="shared" si="148"/>
        <v>2.6620180578444401</v>
      </c>
      <c r="BO95" s="2">
        <f t="shared" si="159"/>
        <v>58.114386597115413</v>
      </c>
      <c r="BP95" s="2">
        <f t="shared" si="160"/>
        <v>7.5806004994506466</v>
      </c>
      <c r="BQ95" s="2">
        <f t="shared" si="161"/>
        <v>6.9215726202286492</v>
      </c>
      <c r="BR95" s="11">
        <f t="shared" si="162"/>
        <v>4.8076090228056118E-2</v>
      </c>
      <c r="BS95" s="17">
        <f t="shared" si="135"/>
        <v>0.18123794604523744</v>
      </c>
      <c r="BT95" s="17">
        <f t="shared" si="136"/>
        <v>0.3660448997426386</v>
      </c>
      <c r="BU95" s="12">
        <f>(BU$3*temperature!$I205+BU$4*temperature!$I205^2+BU$5*temperature!$I205^6)*(K95/K$56)^$BW$1</f>
        <v>2.9595425671529725</v>
      </c>
      <c r="BV95" s="12">
        <f>(BV$3*temperature!$I205+BV$4*temperature!$I205^2+BV$5*temperature!$I205^6)*(L95/L$56)^$BW$1</f>
        <v>1.241614745975427</v>
      </c>
      <c r="BW95" s="12">
        <f>(BW$3*temperature!$I205+BW$4*temperature!$I205^2+BW$5*temperature!$I205^6)*(M95/M$56)^$BW$1</f>
        <v>0.17665947609065769</v>
      </c>
      <c r="BX95" s="12">
        <f>(BX$3*temperature!$M205+BX$4*temperature!$M205^2+BX$5*temperature!$M205^6)*(K95/K$56)^$BW$1</f>
        <v>2.9595416426718817</v>
      </c>
      <c r="BY95" s="12">
        <f>(BY$3*temperature!$M205+BY$4*temperature!$M205^2+BY$5*temperature!$M205^6)*(L95/L$56)^$BW$1</f>
        <v>1.2416131624467162</v>
      </c>
      <c r="BZ95" s="12">
        <f>(BZ$3*temperature!$M205+BZ$4*temperature!$M205^2+BZ$5*temperature!$M205^6)*(M95/M$56)^$BW$1</f>
        <v>0.17665742419735836</v>
      </c>
      <c r="CA95" s="19">
        <f t="shared" si="149"/>
        <v>-9.2448109079157348E-7</v>
      </c>
      <c r="CB95" s="19">
        <f t="shared" si="150"/>
        <v>-1.5835287108245666E-6</v>
      </c>
      <c r="CC95" s="19">
        <f t="shared" si="151"/>
        <v>-2.0518932993263128E-6</v>
      </c>
      <c r="CD95" s="19">
        <f t="shared" si="152"/>
        <v>-1.5067060902815028E-3</v>
      </c>
      <c r="CE95" s="19">
        <f t="shared" si="153"/>
        <v>-2.7307231709646965E-4</v>
      </c>
      <c r="CF95" s="19"/>
      <c r="CG95" s="19"/>
      <c r="CH95" s="19"/>
    </row>
    <row r="96" spans="1:86" x14ac:dyDescent="0.3">
      <c r="A96" s="2">
        <f t="shared" si="85"/>
        <v>2050</v>
      </c>
      <c r="B96" s="5">
        <f t="shared" si="86"/>
        <v>1153.7760306583957</v>
      </c>
      <c r="C96" s="5">
        <f t="shared" si="87"/>
        <v>2906.1853417529674</v>
      </c>
      <c r="D96" s="5">
        <f t="shared" si="88"/>
        <v>4197.2649687417243</v>
      </c>
      <c r="E96" s="15">
        <f t="shared" si="89"/>
        <v>5.2792494534093935E-4</v>
      </c>
      <c r="F96" s="15">
        <f t="shared" si="90"/>
        <v>1.0400475425826109E-3</v>
      </c>
      <c r="G96" s="15">
        <f t="shared" si="91"/>
        <v>2.123220061467358E-3</v>
      </c>
      <c r="H96" s="5">
        <f t="shared" si="92"/>
        <v>94709.146735337607</v>
      </c>
      <c r="I96" s="5">
        <f t="shared" si="93"/>
        <v>27664.791210326628</v>
      </c>
      <c r="J96" s="5">
        <f t="shared" si="94"/>
        <v>10885.865543306349</v>
      </c>
      <c r="K96" s="5">
        <f t="shared" si="95"/>
        <v>82086.249166826921</v>
      </c>
      <c r="L96" s="5">
        <f t="shared" si="96"/>
        <v>9519.2797282638694</v>
      </c>
      <c r="M96" s="5">
        <f t="shared" si="97"/>
        <v>2593.5616703678738</v>
      </c>
      <c r="N96" s="15">
        <f t="shared" si="98"/>
        <v>1.750712212852501E-2</v>
      </c>
      <c r="O96" s="15">
        <f t="shared" si="99"/>
        <v>2.2082190600264173E-2</v>
      </c>
      <c r="P96" s="15">
        <f t="shared" si="100"/>
        <v>2.0166015909028889E-2</v>
      </c>
      <c r="Q96" s="5">
        <f t="shared" si="101"/>
        <v>8651.6190538384544</v>
      </c>
      <c r="R96" s="5">
        <f t="shared" si="102"/>
        <v>10155.650510591853</v>
      </c>
      <c r="S96" s="5">
        <f t="shared" si="103"/>
        <v>4835.8361924806795</v>
      </c>
      <c r="T96" s="5">
        <f t="shared" si="104"/>
        <v>91.349350638911275</v>
      </c>
      <c r="U96" s="5">
        <f t="shared" si="105"/>
        <v>367.09658979103313</v>
      </c>
      <c r="V96" s="5">
        <f t="shared" si="106"/>
        <v>444.23074795868712</v>
      </c>
      <c r="W96" s="15">
        <f t="shared" si="107"/>
        <v>-1.0734613539272964E-2</v>
      </c>
      <c r="X96" s="15">
        <f t="shared" si="108"/>
        <v>-1.217998157191269E-2</v>
      </c>
      <c r="Y96" s="15">
        <f t="shared" si="109"/>
        <v>-9.7425357312937999E-3</v>
      </c>
      <c r="Z96" s="5">
        <f t="shared" si="130"/>
        <v>16060.502217816373</v>
      </c>
      <c r="AA96" s="5">
        <f t="shared" si="131"/>
        <v>28099.416530228875</v>
      </c>
      <c r="AB96" s="5">
        <f t="shared" si="132"/>
        <v>15732.081341322059</v>
      </c>
      <c r="AC96" s="16">
        <f t="shared" si="113"/>
        <v>1.9679661039757215</v>
      </c>
      <c r="AD96" s="16">
        <f t="shared" si="114"/>
        <v>2.9097699704351037</v>
      </c>
      <c r="AE96" s="16">
        <f t="shared" si="115"/>
        <v>3.4668184457225197</v>
      </c>
      <c r="AF96" s="15">
        <f t="shared" si="116"/>
        <v>-4.0504037456468023E-3</v>
      </c>
      <c r="AG96" s="15">
        <f t="shared" si="117"/>
        <v>2.9673830763510267E-4</v>
      </c>
      <c r="AH96" s="15">
        <f t="shared" si="118"/>
        <v>9.7937136394747881E-3</v>
      </c>
      <c r="AI96" s="1">
        <f t="shared" si="76"/>
        <v>157826.22095173469</v>
      </c>
      <c r="AJ96" s="1">
        <f t="shared" si="77"/>
        <v>44049.306661678238</v>
      </c>
      <c r="AK96" s="1">
        <f t="shared" si="78"/>
        <v>17380.70537849197</v>
      </c>
      <c r="AL96" s="14">
        <f t="shared" si="119"/>
        <v>29.819320550207852</v>
      </c>
      <c r="AM96" s="14">
        <f t="shared" si="120"/>
        <v>5.4599285007533664</v>
      </c>
      <c r="AN96" s="14">
        <f t="shared" si="121"/>
        <v>1.9490286681420892</v>
      </c>
      <c r="AO96" s="11">
        <f t="shared" si="122"/>
        <v>1.3794947548462872E-2</v>
      </c>
      <c r="AP96" s="11">
        <f t="shared" si="123"/>
        <v>1.7377995541471934E-2</v>
      </c>
      <c r="AQ96" s="11">
        <f t="shared" si="124"/>
        <v>1.5764034612293972E-2</v>
      </c>
      <c r="AR96" s="1">
        <f t="shared" si="133"/>
        <v>94709.146735337607</v>
      </c>
      <c r="AS96" s="1">
        <f t="shared" si="128"/>
        <v>27664.791210326628</v>
      </c>
      <c r="AT96" s="1">
        <f t="shared" si="129"/>
        <v>10885.865543306349</v>
      </c>
      <c r="AU96" s="1">
        <f t="shared" si="82"/>
        <v>18941.829347067523</v>
      </c>
      <c r="AV96" s="1">
        <f t="shared" si="83"/>
        <v>5532.958242065326</v>
      </c>
      <c r="AW96" s="1">
        <f t="shared" si="84"/>
        <v>2177.1731086612699</v>
      </c>
      <c r="AX96" s="1">
        <f t="shared" si="154"/>
        <v>65668.999333461528</v>
      </c>
      <c r="AY96" s="1">
        <f t="shared" si="140"/>
        <v>7615.4237826110957</v>
      </c>
      <c r="AZ96" s="1">
        <f t="shared" si="141"/>
        <v>2074.8493362942995</v>
      </c>
      <c r="BA96" s="1">
        <f t="shared" si="155"/>
        <v>12798.124752873204</v>
      </c>
      <c r="BB96" s="1">
        <f t="shared" si="156"/>
        <v>25975.283810230572</v>
      </c>
      <c r="BC96" s="1">
        <f t="shared" si="157"/>
        <v>32057.214853668083</v>
      </c>
      <c r="BD96" s="1">
        <f t="shared" si="167"/>
        <v>9231.1846195169255</v>
      </c>
      <c r="BE96" s="2">
        <f t="shared" si="164"/>
        <v>0.05</v>
      </c>
      <c r="BF96" s="2">
        <f t="shared" si="165"/>
        <v>3.8949976355871406E-2</v>
      </c>
      <c r="BG96" s="2">
        <f t="shared" si="166"/>
        <v>0.05</v>
      </c>
      <c r="BH96" s="2">
        <f t="shared" si="143"/>
        <v>4.4815681283277599E-2</v>
      </c>
      <c r="BI96" s="2">
        <f t="shared" si="158"/>
        <v>2.5000000000000006E-4</v>
      </c>
      <c r="BJ96" s="2">
        <f t="shared" si="144"/>
        <v>1.5171006581229417E-4</v>
      </c>
      <c r="BK96" s="2">
        <f t="shared" si="145"/>
        <v>2.5000000000000006E-4</v>
      </c>
      <c r="BL96" s="2">
        <f t="shared" si="146"/>
        <v>23.677286683834406</v>
      </c>
      <c r="BM96" s="2">
        <f t="shared" si="147"/>
        <v>4.1970272952020302</v>
      </c>
      <c r="BN96" s="2">
        <f t="shared" si="148"/>
        <v>2.721466385826588</v>
      </c>
      <c r="BO96" s="2">
        <f t="shared" si="159"/>
        <v>58.970227363297568</v>
      </c>
      <c r="BP96" s="2">
        <f t="shared" si="160"/>
        <v>7.6695041861323991</v>
      </c>
      <c r="BQ96" s="2">
        <f t="shared" si="161"/>
        <v>6.9195329639654322</v>
      </c>
      <c r="BR96" s="11">
        <f t="shared" si="162"/>
        <v>4.7902824602690436E-2</v>
      </c>
      <c r="BS96" s="17">
        <f t="shared" si="135"/>
        <v>0.17292441620894239</v>
      </c>
      <c r="BT96" s="17">
        <f t="shared" si="136"/>
        <v>0.35538339780838696</v>
      </c>
      <c r="BU96" s="12">
        <f>(BU$3*temperature!$I206+BU$4*temperature!$I206^2+BU$5*temperature!$I206^6)*(K96/K$56)^$BW$1</f>
        <v>2.9312450897699556</v>
      </c>
      <c r="BV96" s="12">
        <f>(BV$3*temperature!$I206+BV$4*temperature!$I206^2+BV$5*temperature!$I206^6)*(L96/L$56)^$BW$1</f>
        <v>1.2095069207018865</v>
      </c>
      <c r="BW96" s="12">
        <f>(BW$3*temperature!$I206+BW$4*temperature!$I206^2+BW$5*temperature!$I206^6)*(M96/M$56)^$BW$1</f>
        <v>0.14335028522052981</v>
      </c>
      <c r="BX96" s="12">
        <f>(BX$3*temperature!$M206+BX$4*temperature!$M206^2+BX$5*temperature!$M206^6)*(K96/K$56)^$BW$1</f>
        <v>2.9312440207340216</v>
      </c>
      <c r="BY96" s="12">
        <f>(BY$3*temperature!$M206+BY$4*temperature!$M206^2+BY$5*temperature!$M206^6)*(L96/L$56)^$BW$1</f>
        <v>1.2095052390848853</v>
      </c>
      <c r="BZ96" s="12">
        <f>(BZ$3*temperature!$M206+BZ$4*temperature!$M206^2+BZ$5*temperature!$M206^6)*(M96/M$56)^$BW$1</f>
        <v>0.14334816040610962</v>
      </c>
      <c r="CA96" s="19">
        <f t="shared" si="149"/>
        <v>-1.0690359339982081E-6</v>
      </c>
      <c r="CB96" s="19">
        <f t="shared" si="150"/>
        <v>-1.6816170012035059E-6</v>
      </c>
      <c r="CC96" s="19">
        <f t="shared" si="151"/>
        <v>-2.1248144201901908E-6</v>
      </c>
      <c r="CD96" s="19">
        <f t="shared" si="152"/>
        <v>-1.708995084550844E-3</v>
      </c>
      <c r="CE96" s="19">
        <f t="shared" si="153"/>
        <v>-2.9552697729990686E-4</v>
      </c>
      <c r="CF96" s="19"/>
      <c r="CG96" s="19"/>
      <c r="CH96" s="19"/>
    </row>
    <row r="97" spans="1:86" x14ac:dyDescent="0.3">
      <c r="A97" s="2">
        <f t="shared" si="85"/>
        <v>2051</v>
      </c>
      <c r="B97" s="5">
        <f t="shared" si="86"/>
        <v>1154.3546824489206</v>
      </c>
      <c r="C97" s="5">
        <f t="shared" si="87"/>
        <v>2909.0567841297984</v>
      </c>
      <c r="D97" s="5">
        <f t="shared" si="88"/>
        <v>4205.7311000674044</v>
      </c>
      <c r="E97" s="15">
        <f t="shared" si="89"/>
        <v>5.0152869807389231E-4</v>
      </c>
      <c r="F97" s="15">
        <f t="shared" si="90"/>
        <v>9.8804516545348024E-4</v>
      </c>
      <c r="G97" s="15">
        <f t="shared" si="91"/>
        <v>2.01705905839399E-3</v>
      </c>
      <c r="H97" s="5">
        <f t="shared" si="92"/>
        <v>96396.047457313718</v>
      </c>
      <c r="I97" s="5">
        <f t="shared" si="93"/>
        <v>28296.791235444307</v>
      </c>
      <c r="J97" s="5">
        <f t="shared" si="94"/>
        <v>11125.284966371333</v>
      </c>
      <c r="K97" s="5">
        <f t="shared" si="95"/>
        <v>83506.437772499063</v>
      </c>
      <c r="L97" s="5">
        <f t="shared" si="96"/>
        <v>9727.1360909198884</v>
      </c>
      <c r="M97" s="5">
        <f t="shared" si="97"/>
        <v>2645.2677790534517</v>
      </c>
      <c r="N97" s="15">
        <f t="shared" si="98"/>
        <v>1.7301175532894009E-2</v>
      </c>
      <c r="O97" s="15">
        <f t="shared" si="99"/>
        <v>2.1835303572272258E-2</v>
      </c>
      <c r="P97" s="15">
        <f t="shared" si="100"/>
        <v>1.9936332833853099E-2</v>
      </c>
      <c r="Q97" s="5">
        <f t="shared" si="101"/>
        <v>8711.1903775435421</v>
      </c>
      <c r="R97" s="5">
        <f t="shared" si="102"/>
        <v>10261.134111208679</v>
      </c>
      <c r="S97" s="5">
        <f t="shared" si="103"/>
        <v>4894.0441635229836</v>
      </c>
      <c r="T97" s="5">
        <f t="shared" si="104"/>
        <v>90.368750662739032</v>
      </c>
      <c r="U97" s="5">
        <f t="shared" si="105"/>
        <v>362.62536009226636</v>
      </c>
      <c r="V97" s="5">
        <f t="shared" si="106"/>
        <v>439.90281402376024</v>
      </c>
      <c r="W97" s="15">
        <f t="shared" si="107"/>
        <v>-1.0734613539272964E-2</v>
      </c>
      <c r="X97" s="15">
        <f t="shared" si="108"/>
        <v>-1.217998157191269E-2</v>
      </c>
      <c r="Y97" s="15">
        <f t="shared" si="109"/>
        <v>-9.7425357312937999E-3</v>
      </c>
      <c r="Z97" s="5">
        <f t="shared" si="130"/>
        <v>16109.27396686007</v>
      </c>
      <c r="AA97" s="5">
        <f t="shared" si="131"/>
        <v>28408.038699082652</v>
      </c>
      <c r="AB97" s="5">
        <f t="shared" si="132"/>
        <v>16082.699520373393</v>
      </c>
      <c r="AC97" s="16">
        <f t="shared" si="113"/>
        <v>1.9599950466968723</v>
      </c>
      <c r="AD97" s="16">
        <f t="shared" si="114"/>
        <v>2.9106334106517382</v>
      </c>
      <c r="AE97" s="16">
        <f t="shared" si="115"/>
        <v>3.500771472819975</v>
      </c>
      <c r="AF97" s="15">
        <f t="shared" si="116"/>
        <v>-4.0504037456468023E-3</v>
      </c>
      <c r="AG97" s="15">
        <f t="shared" si="117"/>
        <v>2.9673830763510267E-4</v>
      </c>
      <c r="AH97" s="15">
        <f t="shared" si="118"/>
        <v>9.7937136394747881E-3</v>
      </c>
      <c r="AI97" s="1">
        <f t="shared" si="76"/>
        <v>160985.42820362875</v>
      </c>
      <c r="AJ97" s="1">
        <f t="shared" si="77"/>
        <v>45177.334237575742</v>
      </c>
      <c r="AK97" s="1">
        <f t="shared" si="78"/>
        <v>17819.807949304042</v>
      </c>
      <c r="AL97" s="14">
        <f t="shared" si="119"/>
        <v>30.22656295349956</v>
      </c>
      <c r="AM97" s="14">
        <f t="shared" si="120"/>
        <v>5.5538622877647859</v>
      </c>
      <c r="AN97" s="14">
        <f t="shared" si="121"/>
        <v>1.979445977973185</v>
      </c>
      <c r="AO97" s="11">
        <f t="shared" si="122"/>
        <v>1.3656998072978243E-2</v>
      </c>
      <c r="AP97" s="11">
        <f t="shared" si="123"/>
        <v>1.7204215586057215E-2</v>
      </c>
      <c r="AQ97" s="11">
        <f t="shared" si="124"/>
        <v>1.5606394266171032E-2</v>
      </c>
      <c r="AR97" s="1">
        <f t="shared" si="133"/>
        <v>96396.047457313718</v>
      </c>
      <c r="AS97" s="1">
        <f t="shared" si="128"/>
        <v>28296.791235444307</v>
      </c>
      <c r="AT97" s="1">
        <f t="shared" si="129"/>
        <v>11125.284966371333</v>
      </c>
      <c r="AU97" s="1">
        <f t="shared" si="82"/>
        <v>19279.209491462745</v>
      </c>
      <c r="AV97" s="1">
        <f t="shared" si="83"/>
        <v>5659.3582470888614</v>
      </c>
      <c r="AW97" s="1">
        <f t="shared" si="84"/>
        <v>2225.0569932742669</v>
      </c>
      <c r="AX97" s="1">
        <f t="shared" si="154"/>
        <v>66805.150217999268</v>
      </c>
      <c r="AY97" s="1">
        <f t="shared" si="140"/>
        <v>7781.7088727359105</v>
      </c>
      <c r="AZ97" s="1">
        <f t="shared" si="141"/>
        <v>2116.2142232427609</v>
      </c>
      <c r="BA97" s="1">
        <f t="shared" si="155"/>
        <v>12824.344273032562</v>
      </c>
      <c r="BB97" s="1">
        <f t="shared" si="156"/>
        <v>26063.785143631889</v>
      </c>
      <c r="BC97" s="1">
        <f t="shared" si="157"/>
        <v>32204.898149917051</v>
      </c>
      <c r="BD97" s="1">
        <f t="shared" si="167"/>
        <v>8992.8509942637447</v>
      </c>
      <c r="BE97" s="2">
        <f t="shared" si="164"/>
        <v>0.05</v>
      </c>
      <c r="BF97" s="2">
        <f t="shared" si="165"/>
        <v>3.8949976355871406E-2</v>
      </c>
      <c r="BG97" s="2">
        <f t="shared" si="166"/>
        <v>0.05</v>
      </c>
      <c r="BH97" s="2">
        <f t="shared" si="143"/>
        <v>4.4819976300614246E-2</v>
      </c>
      <c r="BI97" s="2">
        <f t="shared" si="158"/>
        <v>2.5000000000000006E-4</v>
      </c>
      <c r="BJ97" s="2">
        <f t="shared" si="144"/>
        <v>1.5171006581229417E-4</v>
      </c>
      <c r="BK97" s="2">
        <f t="shared" si="145"/>
        <v>2.5000000000000006E-4</v>
      </c>
      <c r="BL97" s="2">
        <f t="shared" si="146"/>
        <v>24.099011864328435</v>
      </c>
      <c r="BM97" s="2">
        <f t="shared" si="147"/>
        <v>4.2929080606060044</v>
      </c>
      <c r="BN97" s="2">
        <f t="shared" si="148"/>
        <v>2.7813212415928339</v>
      </c>
      <c r="BO97" s="2">
        <f t="shared" si="159"/>
        <v>59.838852859302833</v>
      </c>
      <c r="BP97" s="2">
        <f t="shared" si="160"/>
        <v>7.7594892153056367</v>
      </c>
      <c r="BQ97" s="2">
        <f t="shared" si="161"/>
        <v>6.9175482339130578</v>
      </c>
      <c r="BR97" s="11">
        <f t="shared" si="162"/>
        <v>4.7729275964387891E-2</v>
      </c>
      <c r="BS97" s="17">
        <f t="shared" si="135"/>
        <v>0.16501951531097955</v>
      </c>
      <c r="BT97" s="17">
        <f t="shared" si="136"/>
        <v>0.34503242505668635</v>
      </c>
      <c r="BU97" s="12">
        <f>(BU$3*temperature!$I207+BU$4*temperature!$I207^2+BU$5*temperature!$I207^6)*(K97/K$56)^$BW$1</f>
        <v>2.9008787352295937</v>
      </c>
      <c r="BV97" s="12">
        <f>(BV$3*temperature!$I207+BV$4*temperature!$I207^2+BV$5*temperature!$I207^6)*(L97/L$56)^$BW$1</f>
        <v>1.1759871098757333</v>
      </c>
      <c r="BW97" s="12">
        <f>(BW$3*temperature!$I207+BW$4*temperature!$I207^2+BW$5*temperature!$I207^6)*(M97/M$56)^$BW$1</f>
        <v>0.10891220265740065</v>
      </c>
      <c r="BX97" s="12">
        <f>(BX$3*temperature!$M207+BX$4*temperature!$M207^2+BX$5*temperature!$M207^6)*(K97/K$56)^$BW$1</f>
        <v>2.9008775217989835</v>
      </c>
      <c r="BY97" s="12">
        <f>(BY$3*temperature!$M207+BY$4*temperature!$M207^2+BY$5*temperature!$M207^6)*(L97/L$56)^$BW$1</f>
        <v>1.1759853310622579</v>
      </c>
      <c r="BZ97" s="12">
        <f>(BZ$3*temperature!$M207+BZ$4*temperature!$M207^2+BZ$5*temperature!$M207^6)*(M97/M$56)^$BW$1</f>
        <v>0.10891000605173372</v>
      </c>
      <c r="CA97" s="19">
        <f t="shared" si="149"/>
        <v>-1.2134306102140613E-6</v>
      </c>
      <c r="CB97" s="19">
        <f t="shared" si="150"/>
        <v>-1.7788134754059826E-6</v>
      </c>
      <c r="CC97" s="19">
        <f t="shared" si="151"/>
        <v>-2.1966056669292522E-6</v>
      </c>
      <c r="CD97" s="19">
        <f t="shared" si="152"/>
        <v>-1.9174249225204412E-3</v>
      </c>
      <c r="CE97" s="19">
        <f t="shared" si="153"/>
        <v>-3.1641253135951571E-4</v>
      </c>
      <c r="CF97" s="19"/>
      <c r="CG97" s="19"/>
      <c r="CH97" s="19"/>
    </row>
    <row r="98" spans="1:86" x14ac:dyDescent="0.3">
      <c r="A98" s="2">
        <f t="shared" si="85"/>
        <v>2052</v>
      </c>
      <c r="B98" s="5">
        <f t="shared" si="86"/>
        <v>1154.9046773498744</v>
      </c>
      <c r="C98" s="5">
        <f t="shared" si="87"/>
        <v>2911.7873496468078</v>
      </c>
      <c r="D98" s="5">
        <f t="shared" si="88"/>
        <v>4213.7901476793368</v>
      </c>
      <c r="E98" s="15">
        <f t="shared" si="89"/>
        <v>4.764522631701977E-4</v>
      </c>
      <c r="F98" s="15">
        <f t="shared" si="90"/>
        <v>9.3864290718080623E-4</v>
      </c>
      <c r="G98" s="15">
        <f t="shared" si="91"/>
        <v>1.9162061054742905E-3</v>
      </c>
      <c r="H98" s="5">
        <f t="shared" si="92"/>
        <v>98090.836176315046</v>
      </c>
      <c r="I98" s="5">
        <f t="shared" si="93"/>
        <v>28934.874641788807</v>
      </c>
      <c r="J98" s="5">
        <f t="shared" si="94"/>
        <v>11366.291968955593</v>
      </c>
      <c r="K98" s="5">
        <f t="shared" si="95"/>
        <v>84934.140539980479</v>
      </c>
      <c r="L98" s="5">
        <f t="shared" si="96"/>
        <v>9937.1523972375708</v>
      </c>
      <c r="M98" s="5">
        <f t="shared" si="97"/>
        <v>2697.4034231902506</v>
      </c>
      <c r="N98" s="15">
        <f t="shared" si="98"/>
        <v>1.7096918579750486E-2</v>
      </c>
      <c r="O98" s="15">
        <f t="shared" si="99"/>
        <v>2.1590764676740593E-2</v>
      </c>
      <c r="P98" s="15">
        <f t="shared" si="100"/>
        <v>1.9709023241289536E-2</v>
      </c>
      <c r="Q98" s="5">
        <f t="shared" si="101"/>
        <v>8769.1909847287607</v>
      </c>
      <c r="R98" s="5">
        <f t="shared" si="102"/>
        <v>10364.720644045361</v>
      </c>
      <c r="S98" s="5">
        <f t="shared" si="103"/>
        <v>4951.350521713096</v>
      </c>
      <c r="T98" s="5">
        <f t="shared" si="104"/>
        <v>89.398677048347608</v>
      </c>
      <c r="U98" s="5">
        <f t="shared" si="105"/>
        <v>358.20858988883435</v>
      </c>
      <c r="V98" s="5">
        <f t="shared" si="106"/>
        <v>435.61704513983705</v>
      </c>
      <c r="W98" s="15">
        <f t="shared" si="107"/>
        <v>-1.0734613539272964E-2</v>
      </c>
      <c r="X98" s="15">
        <f t="shared" si="108"/>
        <v>-1.217998157191269E-2</v>
      </c>
      <c r="Y98" s="15">
        <f t="shared" si="109"/>
        <v>-9.7425357312937999E-3</v>
      </c>
      <c r="Z98" s="5">
        <f t="shared" si="130"/>
        <v>16154.497150704863</v>
      </c>
      <c r="AA98" s="5">
        <f t="shared" si="131"/>
        <v>28711.621520747951</v>
      </c>
      <c r="AB98" s="5">
        <f t="shared" si="132"/>
        <v>16435.688946185684</v>
      </c>
      <c r="AC98" s="16">
        <f t="shared" si="113"/>
        <v>1.9520562754182822</v>
      </c>
      <c r="AD98" s="16">
        <f t="shared" si="114"/>
        <v>2.9114971070841613</v>
      </c>
      <c r="AE98" s="16">
        <f t="shared" si="115"/>
        <v>3.5350570261420162</v>
      </c>
      <c r="AF98" s="15">
        <f t="shared" si="116"/>
        <v>-4.0504037456468023E-3</v>
      </c>
      <c r="AG98" s="15">
        <f t="shared" si="117"/>
        <v>2.9673830763510267E-4</v>
      </c>
      <c r="AH98" s="15">
        <f t="shared" si="118"/>
        <v>9.7937136394747881E-3</v>
      </c>
      <c r="AI98" s="1">
        <f t="shared" si="76"/>
        <v>164166.09487472862</v>
      </c>
      <c r="AJ98" s="1">
        <f t="shared" si="77"/>
        <v>46318.959060907029</v>
      </c>
      <c r="AK98" s="1">
        <f t="shared" si="78"/>
        <v>18262.884147647907</v>
      </c>
      <c r="AL98" s="14">
        <f t="shared" si="119"/>
        <v>30.635239024388174</v>
      </c>
      <c r="AM98" s="14">
        <f t="shared" si="120"/>
        <v>5.6484566334574238</v>
      </c>
      <c r="AN98" s="14">
        <f t="shared" si="121"/>
        <v>2.0100290721904126</v>
      </c>
      <c r="AO98" s="11">
        <f t="shared" si="122"/>
        <v>1.352042809224846E-2</v>
      </c>
      <c r="AP98" s="11">
        <f t="shared" si="123"/>
        <v>1.7032173430196643E-2</v>
      </c>
      <c r="AQ98" s="11">
        <f t="shared" si="124"/>
        <v>1.5450330323509322E-2</v>
      </c>
      <c r="AR98" s="1">
        <f t="shared" si="133"/>
        <v>98090.836176315046</v>
      </c>
      <c r="AS98" s="1">
        <f t="shared" si="128"/>
        <v>28934.874641788807</v>
      </c>
      <c r="AT98" s="1">
        <f t="shared" si="129"/>
        <v>11366.291968955593</v>
      </c>
      <c r="AU98" s="1">
        <f t="shared" si="82"/>
        <v>19618.167235263008</v>
      </c>
      <c r="AV98" s="1">
        <f t="shared" si="83"/>
        <v>5786.9749283577621</v>
      </c>
      <c r="AW98" s="1">
        <f t="shared" si="84"/>
        <v>2273.2583937911186</v>
      </c>
      <c r="AX98" s="1">
        <f t="shared" si="154"/>
        <v>67947.312431984392</v>
      </c>
      <c r="AY98" s="1">
        <f t="shared" si="140"/>
        <v>7949.7219177900561</v>
      </c>
      <c r="AZ98" s="1">
        <f t="shared" si="141"/>
        <v>2157.9227385521999</v>
      </c>
      <c r="BA98" s="1">
        <f t="shared" si="155"/>
        <v>12850.032879677146</v>
      </c>
      <c r="BB98" s="1">
        <f t="shared" si="156"/>
        <v>26150.448378445992</v>
      </c>
      <c r="BC98" s="1">
        <f t="shared" si="157"/>
        <v>32348.851243157245</v>
      </c>
      <c r="BD98" s="1">
        <f t="shared" si="167"/>
        <v>8759.9540003251568</v>
      </c>
      <c r="BE98" s="2">
        <f t="shared" si="164"/>
        <v>0.05</v>
      </c>
      <c r="BF98" s="2">
        <f t="shared" si="165"/>
        <v>3.8949976355871406E-2</v>
      </c>
      <c r="BG98" s="2">
        <f t="shared" si="166"/>
        <v>0.05</v>
      </c>
      <c r="BH98" s="2">
        <f t="shared" si="143"/>
        <v>4.4824555604552042E-2</v>
      </c>
      <c r="BI98" s="2">
        <f t="shared" si="158"/>
        <v>2.5000000000000006E-4</v>
      </c>
      <c r="BJ98" s="2">
        <f t="shared" si="144"/>
        <v>1.5171006581229417E-4</v>
      </c>
      <c r="BK98" s="2">
        <f t="shared" si="145"/>
        <v>2.5000000000000006E-4</v>
      </c>
      <c r="BL98" s="2">
        <f t="shared" si="146"/>
        <v>24.522709044078766</v>
      </c>
      <c r="BM98" s="2">
        <f t="shared" si="147"/>
        <v>4.3897117361762614</v>
      </c>
      <c r="BN98" s="2">
        <f t="shared" si="148"/>
        <v>2.8415729922388988</v>
      </c>
      <c r="BO98" s="2">
        <f t="shared" si="159"/>
        <v>60.720451562947659</v>
      </c>
      <c r="BP98" s="2">
        <f t="shared" si="160"/>
        <v>7.850567982329812</v>
      </c>
      <c r="BQ98" s="2">
        <f t="shared" si="161"/>
        <v>6.9156163798010004</v>
      </c>
      <c r="BR98" s="11">
        <f t="shared" si="162"/>
        <v>4.7555535138485511E-2</v>
      </c>
      <c r="BS98" s="17">
        <f t="shared" si="135"/>
        <v>0.15750205620539379</v>
      </c>
      <c r="BT98" s="17">
        <f t="shared" si="136"/>
        <v>0.33498293694823916</v>
      </c>
      <c r="BU98" s="12">
        <f>(BU$3*temperature!$I208+BU$4*temperature!$I208^2+BU$5*temperature!$I208^6)*(K98/K$56)^$BW$1</f>
        <v>2.8684206851770724</v>
      </c>
      <c r="BV98" s="12">
        <f>(BV$3*temperature!$I208+BV$4*temperature!$I208^2+BV$5*temperature!$I208^6)*(L98/L$56)^$BW$1</f>
        <v>1.1410456167960936</v>
      </c>
      <c r="BW98" s="12">
        <f>(BW$3*temperature!$I208+BW$4*temperature!$I208^2+BW$5*temperature!$I208^6)*(M98/M$56)^$BW$1</f>
        <v>7.3339049658105795E-2</v>
      </c>
      <c r="BX98" s="12">
        <f>(BX$3*temperature!$M208+BX$4*temperature!$M208^2+BX$5*temperature!$M208^6)*(K98/K$56)^$BW$1</f>
        <v>2.8684193277618149</v>
      </c>
      <c r="BY98" s="12">
        <f>(BY$3*temperature!$M208+BY$4*temperature!$M208^2+BY$5*temperature!$M208^6)*(L98/L$56)^$BW$1</f>
        <v>1.1410437418043293</v>
      </c>
      <c r="BZ98" s="12">
        <f>(BZ$3*temperature!$M208+BZ$4*temperature!$M208^2+BZ$5*temperature!$M208^6)*(M98/M$56)^$BW$1</f>
        <v>7.3336782448325824E-2</v>
      </c>
      <c r="CA98" s="19">
        <f t="shared" si="149"/>
        <v>-1.3574152575301923E-6</v>
      </c>
      <c r="CB98" s="19">
        <f t="shared" si="150"/>
        <v>-1.8749917642946201E-6</v>
      </c>
      <c r="CC98" s="19">
        <f t="shared" si="151"/>
        <v>-2.267209779971413E-6</v>
      </c>
      <c r="CD98" s="19">
        <f t="shared" si="152"/>
        <v>-2.1317241761790251E-3</v>
      </c>
      <c r="CE98" s="19">
        <f t="shared" si="153"/>
        <v>-3.357509410109456E-4</v>
      </c>
      <c r="CF98" s="19"/>
      <c r="CG98" s="19"/>
      <c r="CH98" s="19"/>
    </row>
    <row r="99" spans="1:86" x14ac:dyDescent="0.3">
      <c r="A99" s="2">
        <f t="shared" si="85"/>
        <v>2053</v>
      </c>
      <c r="B99" s="5">
        <f t="shared" si="86"/>
        <v>1155.42742144978</v>
      </c>
      <c r="C99" s="5">
        <f t="shared" si="87"/>
        <v>2914.3838217626244</v>
      </c>
      <c r="D99" s="5">
        <f t="shared" si="88"/>
        <v>4221.4609135670989</v>
      </c>
      <c r="E99" s="15">
        <f t="shared" si="89"/>
        <v>4.5262965001168778E-4</v>
      </c>
      <c r="F99" s="15">
        <f t="shared" si="90"/>
        <v>8.9171076182176592E-4</v>
      </c>
      <c r="G99" s="15">
        <f t="shared" si="91"/>
        <v>1.820395800200576E-3</v>
      </c>
      <c r="H99" s="5">
        <f t="shared" si="92"/>
        <v>99793.164666815675</v>
      </c>
      <c r="I99" s="5">
        <f t="shared" si="93"/>
        <v>29578.94480355514</v>
      </c>
      <c r="J99" s="5">
        <f t="shared" si="94"/>
        <v>11608.847911508328</v>
      </c>
      <c r="K99" s="5">
        <f t="shared" si="95"/>
        <v>86369.046479440105</v>
      </c>
      <c r="L99" s="5">
        <f t="shared" si="96"/>
        <v>10149.296253527013</v>
      </c>
      <c r="M99" s="5">
        <f t="shared" si="97"/>
        <v>2749.9598241450844</v>
      </c>
      <c r="N99" s="15">
        <f t="shared" si="98"/>
        <v>1.6894336368591167E-2</v>
      </c>
      <c r="O99" s="15">
        <f t="shared" si="99"/>
        <v>2.1348556186822298E-2</v>
      </c>
      <c r="P99" s="15">
        <f t="shared" si="100"/>
        <v>1.9484071423278237E-2</v>
      </c>
      <c r="Q99" s="5">
        <f t="shared" si="101"/>
        <v>8825.6093664249511</v>
      </c>
      <c r="R99" s="5">
        <f t="shared" si="102"/>
        <v>10466.379940653398</v>
      </c>
      <c r="S99" s="5">
        <f t="shared" si="103"/>
        <v>5007.7439043449103</v>
      </c>
      <c r="T99" s="5">
        <f t="shared" si="104"/>
        <v>88.439016799311318</v>
      </c>
      <c r="U99" s="5">
        <f t="shared" si="105"/>
        <v>353.8456158650875</v>
      </c>
      <c r="V99" s="5">
        <f t="shared" si="106"/>
        <v>431.37303051240156</v>
      </c>
      <c r="W99" s="15">
        <f t="shared" si="107"/>
        <v>-1.0734613539272964E-2</v>
      </c>
      <c r="X99" s="15">
        <f t="shared" si="108"/>
        <v>-1.217998157191269E-2</v>
      </c>
      <c r="Y99" s="15">
        <f t="shared" si="109"/>
        <v>-9.7425357312937999E-3</v>
      </c>
      <c r="Z99" s="5">
        <f t="shared" si="130"/>
        <v>16196.188682603808</v>
      </c>
      <c r="AA99" s="5">
        <f t="shared" si="131"/>
        <v>29010.072260486202</v>
      </c>
      <c r="AB99" s="5">
        <f t="shared" si="132"/>
        <v>16790.992380705902</v>
      </c>
      <c r="AC99" s="16">
        <f t="shared" si="113"/>
        <v>1.9441496593686147</v>
      </c>
      <c r="AD99" s="16">
        <f t="shared" si="114"/>
        <v>2.912361059808402</v>
      </c>
      <c r="AE99" s="16">
        <f t="shared" si="115"/>
        <v>3.5696783623552646</v>
      </c>
      <c r="AF99" s="15">
        <f t="shared" si="116"/>
        <v>-4.0504037456468023E-3</v>
      </c>
      <c r="AG99" s="15">
        <f t="shared" si="117"/>
        <v>2.9673830763510267E-4</v>
      </c>
      <c r="AH99" s="15">
        <f t="shared" si="118"/>
        <v>9.7937136394747881E-3</v>
      </c>
      <c r="AI99" s="1">
        <f t="shared" si="76"/>
        <v>167367.65262251877</v>
      </c>
      <c r="AJ99" s="1">
        <f t="shared" si="77"/>
        <v>47474.038083174091</v>
      </c>
      <c r="AK99" s="1">
        <f t="shared" si="78"/>
        <v>18709.854126674236</v>
      </c>
      <c r="AL99" s="14">
        <f t="shared" si="119"/>
        <v>31.045298555243075</v>
      </c>
      <c r="AM99" s="14">
        <f t="shared" si="120"/>
        <v>5.7437000715214754</v>
      </c>
      <c r="AN99" s="14">
        <f t="shared" si="121"/>
        <v>2.0407741291843595</v>
      </c>
      <c r="AO99" s="11">
        <f t="shared" si="122"/>
        <v>1.3385223811325975E-2</v>
      </c>
      <c r="AP99" s="11">
        <f t="shared" si="123"/>
        <v>1.6861851695894676E-2</v>
      </c>
      <c r="AQ99" s="11">
        <f t="shared" si="124"/>
        <v>1.5295827020274228E-2</v>
      </c>
      <c r="AR99" s="1">
        <f t="shared" si="133"/>
        <v>99793.164666815675</v>
      </c>
      <c r="AS99" s="1">
        <f t="shared" si="128"/>
        <v>29578.94480355514</v>
      </c>
      <c r="AT99" s="1">
        <f t="shared" si="129"/>
        <v>11608.847911508328</v>
      </c>
      <c r="AU99" s="1">
        <f t="shared" si="82"/>
        <v>19958.632933363137</v>
      </c>
      <c r="AV99" s="1">
        <f t="shared" si="83"/>
        <v>5915.7889607110283</v>
      </c>
      <c r="AW99" s="1">
        <f t="shared" si="84"/>
        <v>2321.7695823016657</v>
      </c>
      <c r="AX99" s="1">
        <f t="shared" si="154"/>
        <v>69095.23718355209</v>
      </c>
      <c r="AY99" s="1">
        <f t="shared" si="140"/>
        <v>8119.4370028216108</v>
      </c>
      <c r="AZ99" s="1">
        <f t="shared" si="141"/>
        <v>2199.9678593160675</v>
      </c>
      <c r="BA99" s="1">
        <f t="shared" si="155"/>
        <v>12875.206308753322</v>
      </c>
      <c r="BB99" s="1">
        <f t="shared" si="156"/>
        <v>26235.330073790778</v>
      </c>
      <c r="BC99" s="1">
        <f t="shared" si="157"/>
        <v>32489.199166032813</v>
      </c>
      <c r="BD99" s="1">
        <f t="shared" si="167"/>
        <v>8532.4154562377644</v>
      </c>
      <c r="BE99" s="2">
        <f t="shared" si="164"/>
        <v>0.05</v>
      </c>
      <c r="BF99" s="2">
        <f t="shared" si="165"/>
        <v>3.8949976355871406E-2</v>
      </c>
      <c r="BG99" s="2">
        <f t="shared" si="166"/>
        <v>0.05</v>
      </c>
      <c r="BH99" s="2">
        <f t="shared" si="143"/>
        <v>4.4829416349752821E-2</v>
      </c>
      <c r="BI99" s="2">
        <f t="shared" si="158"/>
        <v>2.5000000000000006E-4</v>
      </c>
      <c r="BJ99" s="2">
        <f t="shared" si="144"/>
        <v>1.5171006581229417E-4</v>
      </c>
      <c r="BK99" s="2">
        <f t="shared" si="145"/>
        <v>2.5000000000000006E-4</v>
      </c>
      <c r="BL99" s="2">
        <f t="shared" si="146"/>
        <v>24.948291166703925</v>
      </c>
      <c r="BM99" s="2">
        <f t="shared" si="147"/>
        <v>4.4874236628055666</v>
      </c>
      <c r="BN99" s="2">
        <f t="shared" si="148"/>
        <v>2.9022119778770827</v>
      </c>
      <c r="BO99" s="2">
        <f t="shared" si="159"/>
        <v>61.615214926461498</v>
      </c>
      <c r="BP99" s="2">
        <f t="shared" si="160"/>
        <v>7.9427530575257466</v>
      </c>
      <c r="BQ99" s="2">
        <f t="shared" si="161"/>
        <v>6.9137354411808083</v>
      </c>
      <c r="BR99" s="11">
        <f t="shared" si="162"/>
        <v>4.7381688830356622E-2</v>
      </c>
      <c r="BS99" s="17">
        <f t="shared" si="135"/>
        <v>0.15035198700427105</v>
      </c>
      <c r="BT99" s="17">
        <f t="shared" si="136"/>
        <v>0.3252261523769312</v>
      </c>
      <c r="BU99" s="12">
        <f>(BU$3*temperature!$I209+BU$4*temperature!$I209^2+BU$5*temperature!$I209^6)*(K99/K$56)^$BW$1</f>
        <v>2.8338498158967318</v>
      </c>
      <c r="BV99" s="12">
        <f>(BV$3*temperature!$I209+BV$4*temperature!$I209^2+BV$5*temperature!$I209^6)*(L99/L$56)^$BW$1</f>
        <v>1.1046739083720463</v>
      </c>
      <c r="BW99" s="12">
        <f>(BW$3*temperature!$I209+BW$4*temperature!$I209^2+BW$5*temperature!$I209^6)*(M99/M$56)^$BW$1</f>
        <v>3.6625534001962598E-2</v>
      </c>
      <c r="BX99" s="12">
        <f>(BX$3*temperature!$M209+BX$4*temperature!$M209^2+BX$5*temperature!$M209^6)*(K99/K$56)^$BW$1</f>
        <v>2.8338483151371987</v>
      </c>
      <c r="BY99" s="12">
        <f>(BY$3*temperature!$M209+BY$4*temperature!$M209^2+BY$5*temperature!$M209^6)*(L99/L$56)^$BW$1</f>
        <v>1.1046719383350996</v>
      </c>
      <c r="BZ99" s="12">
        <f>(BZ$3*temperature!$M209+BZ$4*temperature!$M209^2+BZ$5*temperature!$M209^6)*(M99/M$56)^$BW$1</f>
        <v>3.662319742648467E-2</v>
      </c>
      <c r="CA99" s="19">
        <f t="shared" si="149"/>
        <v>-1.5007595330907009E-6</v>
      </c>
      <c r="CB99" s="19">
        <f t="shared" si="150"/>
        <v>-1.9700369466857381E-6</v>
      </c>
      <c r="CC99" s="19">
        <f t="shared" si="151"/>
        <v>-2.3365754779278158E-6</v>
      </c>
      <c r="CD99" s="19">
        <f t="shared" si="152"/>
        <v>-2.3516210667501934E-3</v>
      </c>
      <c r="CE99" s="19">
        <f t="shared" si="153"/>
        <v>-3.535709000669951E-4</v>
      </c>
      <c r="CF99" s="19"/>
      <c r="CG99" s="19"/>
      <c r="CH99" s="19"/>
    </row>
    <row r="100" spans="1:86" x14ac:dyDescent="0.3">
      <c r="A100" s="2">
        <f t="shared" si="85"/>
        <v>2054</v>
      </c>
      <c r="B100" s="5">
        <f t="shared" si="86"/>
        <v>1155.9242531236955</v>
      </c>
      <c r="C100" s="5">
        <f t="shared" si="87"/>
        <v>2916.8526698096725</v>
      </c>
      <c r="D100" s="5">
        <f t="shared" si="88"/>
        <v>4228.7614067989789</v>
      </c>
      <c r="E100" s="15">
        <f t="shared" si="89"/>
        <v>4.2999816751110336E-4</v>
      </c>
      <c r="F100" s="15">
        <f t="shared" si="90"/>
        <v>8.4712522373067754E-4</v>
      </c>
      <c r="G100" s="15">
        <f t="shared" si="91"/>
        <v>1.7293760101905471E-3</v>
      </c>
      <c r="H100" s="5">
        <f t="shared" si="92"/>
        <v>101502.68062655716</v>
      </c>
      <c r="I100" s="5">
        <f t="shared" si="93"/>
        <v>30228.902701264742</v>
      </c>
      <c r="J100" s="5">
        <f t="shared" si="94"/>
        <v>11852.91403601043</v>
      </c>
      <c r="K100" s="5">
        <f t="shared" si="95"/>
        <v>87810.840850741588</v>
      </c>
      <c r="L100" s="5">
        <f t="shared" si="96"/>
        <v>10363.53430330686</v>
      </c>
      <c r="M100" s="5">
        <f t="shared" si="97"/>
        <v>2802.928067058449</v>
      </c>
      <c r="N100" s="15">
        <f t="shared" si="98"/>
        <v>1.6693415408316481E-2</v>
      </c>
      <c r="O100" s="15">
        <f t="shared" si="99"/>
        <v>2.110866058377181E-2</v>
      </c>
      <c r="P100" s="15">
        <f t="shared" si="100"/>
        <v>1.926146063964107E-2</v>
      </c>
      <c r="Q100" s="5">
        <f t="shared" si="101"/>
        <v>8880.4348275170778</v>
      </c>
      <c r="R100" s="5">
        <f t="shared" si="102"/>
        <v>10566.08316840453</v>
      </c>
      <c r="S100" s="5">
        <f t="shared" si="103"/>
        <v>5063.2135955084368</v>
      </c>
      <c r="T100" s="5">
        <f t="shared" si="104"/>
        <v>87.489658132177439</v>
      </c>
      <c r="U100" s="5">
        <f t="shared" si="105"/>
        <v>349.53578278454864</v>
      </c>
      <c r="V100" s="5">
        <f t="shared" si="106"/>
        <v>427.17036334911802</v>
      </c>
      <c r="W100" s="15">
        <f t="shared" si="107"/>
        <v>-1.0734613539272964E-2</v>
      </c>
      <c r="X100" s="15">
        <f t="shared" si="108"/>
        <v>-1.217998157191269E-2</v>
      </c>
      <c r="Y100" s="15">
        <f t="shared" si="109"/>
        <v>-9.7425357312937999E-3</v>
      </c>
      <c r="Z100" s="5">
        <f t="shared" si="130"/>
        <v>16234.36700987748</v>
      </c>
      <c r="AA100" s="5">
        <f t="shared" si="131"/>
        <v>29303.30180591809</v>
      </c>
      <c r="AB100" s="5">
        <f t="shared" si="132"/>
        <v>17148.552436542053</v>
      </c>
      <c r="AC100" s="16">
        <f t="shared" si="113"/>
        <v>1.9362750683062102</v>
      </c>
      <c r="AD100" s="16">
        <f t="shared" si="114"/>
        <v>2.9132252689005118</v>
      </c>
      <c r="AE100" s="16">
        <f t="shared" si="115"/>
        <v>3.6046387700212015</v>
      </c>
      <c r="AF100" s="15">
        <f t="shared" si="116"/>
        <v>-4.0504037456468023E-3</v>
      </c>
      <c r="AG100" s="15">
        <f t="shared" si="117"/>
        <v>2.9673830763510267E-4</v>
      </c>
      <c r="AH100" s="15">
        <f t="shared" si="118"/>
        <v>9.7937136394747881E-3</v>
      </c>
      <c r="AI100" s="1">
        <f t="shared" si="76"/>
        <v>170589.52029363005</v>
      </c>
      <c r="AJ100" s="1">
        <f t="shared" si="77"/>
        <v>48642.423235567709</v>
      </c>
      <c r="AK100" s="1">
        <f t="shared" si="78"/>
        <v>19160.63829630848</v>
      </c>
      <c r="AL100" s="14">
        <f t="shared" si="119"/>
        <v>31.456691341999928</v>
      </c>
      <c r="AM100" s="14">
        <f t="shared" si="120"/>
        <v>5.8395809961252532</v>
      </c>
      <c r="AN100" s="14">
        <f t="shared" si="121"/>
        <v>2.0716773039711396</v>
      </c>
      <c r="AO100" s="11">
        <f t="shared" si="122"/>
        <v>1.3251371573212715E-2</v>
      </c>
      <c r="AP100" s="11">
        <f t="shared" si="123"/>
        <v>1.6693233178935729E-2</v>
      </c>
      <c r="AQ100" s="11">
        <f t="shared" si="124"/>
        <v>1.5142868750071486E-2</v>
      </c>
      <c r="AR100" s="1">
        <f t="shared" si="133"/>
        <v>101502.68062655716</v>
      </c>
      <c r="AS100" s="1">
        <f t="shared" si="128"/>
        <v>30228.902701264742</v>
      </c>
      <c r="AT100" s="1">
        <f t="shared" si="129"/>
        <v>11852.91403601043</v>
      </c>
      <c r="AU100" s="1">
        <f t="shared" si="82"/>
        <v>20300.536125311435</v>
      </c>
      <c r="AV100" s="1">
        <f t="shared" si="83"/>
        <v>6045.7805402529484</v>
      </c>
      <c r="AW100" s="1">
        <f t="shared" si="84"/>
        <v>2370.5828072020863</v>
      </c>
      <c r="AX100" s="1">
        <f t="shared" si="154"/>
        <v>70248.67268059327</v>
      </c>
      <c r="AY100" s="1">
        <f t="shared" si="140"/>
        <v>8290.8274426454882</v>
      </c>
      <c r="AZ100" s="1">
        <f t="shared" si="141"/>
        <v>2242.3424536467592</v>
      </c>
      <c r="BA100" s="1">
        <f t="shared" si="155"/>
        <v>12899.879657126798</v>
      </c>
      <c r="BB100" s="1">
        <f t="shared" si="156"/>
        <v>26318.484699958997</v>
      </c>
      <c r="BC100" s="1">
        <f t="shared" si="157"/>
        <v>32626.062815345656</v>
      </c>
      <c r="BD100" s="1">
        <f t="shared" si="167"/>
        <v>8310.1548692803844</v>
      </c>
      <c r="BE100" s="2">
        <f t="shared" si="164"/>
        <v>0.05</v>
      </c>
      <c r="BF100" s="2">
        <f t="shared" si="165"/>
        <v>3.8949976355871406E-2</v>
      </c>
      <c r="BG100" s="2">
        <f t="shared" si="166"/>
        <v>0.05</v>
      </c>
      <c r="BH100" s="2">
        <f t="shared" si="143"/>
        <v>4.4834555802893354E-2</v>
      </c>
      <c r="BI100" s="2">
        <f t="shared" si="158"/>
        <v>2.5000000000000006E-4</v>
      </c>
      <c r="BJ100" s="2">
        <f t="shared" si="144"/>
        <v>1.5171006581229417E-4</v>
      </c>
      <c r="BK100" s="2">
        <f t="shared" si="145"/>
        <v>2.5000000000000006E-4</v>
      </c>
      <c r="BL100" s="2">
        <f t="shared" si="146"/>
        <v>25.375670156639298</v>
      </c>
      <c r="BM100" s="2">
        <f t="shared" si="147"/>
        <v>4.586028818242311</v>
      </c>
      <c r="BN100" s="2">
        <f t="shared" si="148"/>
        <v>2.963228509002608</v>
      </c>
      <c r="BO100" s="2">
        <f t="shared" si="159"/>
        <v>62.523337414264368</v>
      </c>
      <c r="BP100" s="2">
        <f t="shared" si="160"/>
        <v>8.0360571875242304</v>
      </c>
      <c r="BQ100" s="2">
        <f t="shared" si="161"/>
        <v>6.9119035439708112</v>
      </c>
      <c r="BR100" s="11">
        <f t="shared" si="162"/>
        <v>4.7207819773280563E-2</v>
      </c>
      <c r="BS100" s="17">
        <f t="shared" si="135"/>
        <v>0.14355032993957889</v>
      </c>
      <c r="BT100" s="17">
        <f t="shared" si="136"/>
        <v>0.31575354599702055</v>
      </c>
      <c r="BU100" s="12">
        <f>(BU$3*temperature!$I210+BU$4*temperature!$I210^2+BU$5*temperature!$I210^6)*(K100/K$56)^$BW$1</f>
        <v>2.7971467130576619</v>
      </c>
      <c r="BV100" s="12">
        <f>(BV$3*temperature!$I210+BV$4*temperature!$I210^2+BV$5*temperature!$I210^6)*(L100/L$56)^$BW$1</f>
        <v>1.0668646158254653</v>
      </c>
      <c r="BW100" s="12">
        <f>(BW$3*temperature!$I210+BW$4*temperature!$I210^2+BW$5*temperature!$I210^6)*(M100/M$56)^$BW$1</f>
        <v>-1.2327512614620398E-3</v>
      </c>
      <c r="BX100" s="12">
        <f>(BX$3*temperature!$M210+BX$4*temperature!$M210^2+BX$5*temperature!$M210^6)*(K100/K$56)^$BW$1</f>
        <v>2.7971450698061679</v>
      </c>
      <c r="BY100" s="12">
        <f>(BY$3*temperature!$M210+BY$4*temperature!$M210^2+BY$5*temperature!$M210^6)*(L100/L$56)^$BW$1</f>
        <v>1.0668625519806108</v>
      </c>
      <c r="BZ100" s="12">
        <f>(BZ$3*temperature!$M210+BZ$4*temperature!$M210^2+BZ$5*temperature!$M210^6)*(M100/M$56)^$BW$1</f>
        <v>-1.2351559185651512E-3</v>
      </c>
      <c r="CA100" s="19">
        <f t="shared" si="149"/>
        <v>-1.6432514939879184E-6</v>
      </c>
      <c r="CB100" s="19">
        <f t="shared" si="150"/>
        <v>-2.0638448545717836E-6</v>
      </c>
      <c r="CC100" s="19">
        <f t="shared" si="151"/>
        <v>-2.4046571031114111E-6</v>
      </c>
      <c r="CD100" s="19">
        <f t="shared" si="152"/>
        <v>-2.5768439081198637E-3</v>
      </c>
      <c r="CE100" s="19">
        <f t="shared" si="153"/>
        <v>-3.6990679321340032E-4</v>
      </c>
      <c r="CF100" s="19"/>
      <c r="CG100" s="19"/>
      <c r="CH100" s="19"/>
    </row>
    <row r="101" spans="1:86" x14ac:dyDescent="0.3">
      <c r="A101" s="2">
        <f t="shared" si="85"/>
        <v>2055</v>
      </c>
      <c r="B101" s="5">
        <f t="shared" si="86"/>
        <v>1156.396446168789</v>
      </c>
      <c r="C101" s="5">
        <f t="shared" si="87"/>
        <v>2919.2000623066492</v>
      </c>
      <c r="D101" s="5">
        <f t="shared" si="88"/>
        <v>4235.7088694022304</v>
      </c>
      <c r="E101" s="15">
        <f t="shared" si="89"/>
        <v>4.0849825913554817E-4</v>
      </c>
      <c r="F101" s="15">
        <f t="shared" si="90"/>
        <v>8.0476896254414365E-4</v>
      </c>
      <c r="G101" s="15">
        <f t="shared" si="91"/>
        <v>1.6429072096810196E-3</v>
      </c>
      <c r="H101" s="5">
        <f t="shared" si="92"/>
        <v>103219.02798063621</v>
      </c>
      <c r="I101" s="5">
        <f t="shared" si="93"/>
        <v>30884.646979439891</v>
      </c>
      <c r="J101" s="5">
        <f t="shared" si="94"/>
        <v>12098.451457599844</v>
      </c>
      <c r="K101" s="5">
        <f t="shared" si="95"/>
        <v>89259.205458998986</v>
      </c>
      <c r="L101" s="5">
        <f t="shared" si="96"/>
        <v>10579.832255496709</v>
      </c>
      <c r="M101" s="5">
        <f t="shared" si="97"/>
        <v>2856.2991061534531</v>
      </c>
      <c r="N101" s="15">
        <f t="shared" si="98"/>
        <v>1.6494143481888379E-2</v>
      </c>
      <c r="O101" s="15">
        <f t="shared" si="99"/>
        <v>2.0871060572533739E-2</v>
      </c>
      <c r="P101" s="15">
        <f t="shared" si="100"/>
        <v>1.9041173308102399E-2</v>
      </c>
      <c r="Q101" s="5">
        <f t="shared" si="101"/>
        <v>8933.6574968841578</v>
      </c>
      <c r="R101" s="5">
        <f t="shared" si="102"/>
        <v>10663.802833757269</v>
      </c>
      <c r="S101" s="5">
        <f t="shared" si="103"/>
        <v>5117.7495071162148</v>
      </c>
      <c r="T101" s="5">
        <f t="shared" si="104"/>
        <v>86.550490463445399</v>
      </c>
      <c r="U101" s="5">
        <f t="shared" si="105"/>
        <v>345.27844339150874</v>
      </c>
      <c r="V101" s="5">
        <f t="shared" si="106"/>
        <v>423.0086408208395</v>
      </c>
      <c r="W101" s="15">
        <f t="shared" si="107"/>
        <v>-1.0734613539272964E-2</v>
      </c>
      <c r="X101" s="15">
        <f t="shared" si="108"/>
        <v>-1.217998157191269E-2</v>
      </c>
      <c r="Y101" s="15">
        <f t="shared" si="109"/>
        <v>-9.7425357312937999E-3</v>
      </c>
      <c r="Z101" s="5">
        <f t="shared" si="130"/>
        <v>16269.052103240281</v>
      </c>
      <c r="AA101" s="5">
        <f t="shared" si="131"/>
        <v>29591.224682714441</v>
      </c>
      <c r="AB101" s="5">
        <f t="shared" si="132"/>
        <v>17508.311561436367</v>
      </c>
      <c r="AC101" s="16">
        <f t="shared" si="113"/>
        <v>1.9284323725169403</v>
      </c>
      <c r="AD101" s="16">
        <f t="shared" si="114"/>
        <v>2.914089734436565</v>
      </c>
      <c r="AE101" s="16">
        <f t="shared" si="115"/>
        <v>3.6399415699085376</v>
      </c>
      <c r="AF101" s="15">
        <f t="shared" si="116"/>
        <v>-4.0504037456468023E-3</v>
      </c>
      <c r="AG101" s="15">
        <f t="shared" si="117"/>
        <v>2.9673830763510267E-4</v>
      </c>
      <c r="AH101" s="15">
        <f t="shared" si="118"/>
        <v>9.7937136394747881E-3</v>
      </c>
      <c r="AI101" s="1">
        <f t="shared" si="76"/>
        <v>173831.10438957848</v>
      </c>
      <c r="AJ101" s="1">
        <f t="shared" si="77"/>
        <v>49823.961452263888</v>
      </c>
      <c r="AK101" s="1">
        <f t="shared" si="78"/>
        <v>19615.157273879719</v>
      </c>
      <c r="AL101" s="14">
        <f t="shared" si="119"/>
        <v>31.869367204382264</v>
      </c>
      <c r="AM101" s="14">
        <f t="shared" si="120"/>
        <v>5.936087668488498</v>
      </c>
      <c r="AN101" s="14">
        <f t="shared" si="121"/>
        <v>2.1027347301026111</v>
      </c>
      <c r="AO101" s="11">
        <f t="shared" si="122"/>
        <v>1.3118857857480588E-2</v>
      </c>
      <c r="AP101" s="11">
        <f t="shared" si="123"/>
        <v>1.6526300847146371E-2</v>
      </c>
      <c r="AQ101" s="11">
        <f t="shared" si="124"/>
        <v>1.4991440062570771E-2</v>
      </c>
      <c r="AR101" s="1">
        <f t="shared" si="133"/>
        <v>103219.02798063621</v>
      </c>
      <c r="AS101" s="1">
        <f t="shared" si="128"/>
        <v>30884.646979439891</v>
      </c>
      <c r="AT101" s="1">
        <f t="shared" si="129"/>
        <v>12098.451457599844</v>
      </c>
      <c r="AU101" s="1">
        <f t="shared" si="82"/>
        <v>20643.805596127244</v>
      </c>
      <c r="AV101" s="1">
        <f t="shared" si="83"/>
        <v>6176.9293958879789</v>
      </c>
      <c r="AW101" s="1">
        <f t="shared" si="84"/>
        <v>2419.6902915199689</v>
      </c>
      <c r="AX101" s="1">
        <f t="shared" si="154"/>
        <v>71407.364367199189</v>
      </c>
      <c r="AY101" s="1">
        <f t="shared" si="140"/>
        <v>8463.8658043973664</v>
      </c>
      <c r="AZ101" s="1">
        <f t="shared" si="141"/>
        <v>2285.0392849227624</v>
      </c>
      <c r="BA101" s="1">
        <f t="shared" si="155"/>
        <v>12924.06741027118</v>
      </c>
      <c r="BB101" s="1">
        <f t="shared" si="156"/>
        <v>26399.964707819581</v>
      </c>
      <c r="BC101" s="1">
        <f t="shared" si="157"/>
        <v>32759.559023450893</v>
      </c>
      <c r="BD101" s="1">
        <f t="shared" si="167"/>
        <v>8093.089777369154</v>
      </c>
      <c r="BE101" s="2">
        <f t="shared" si="164"/>
        <v>0.05</v>
      </c>
      <c r="BF101" s="2">
        <f t="shared" si="165"/>
        <v>3.8949976355871406E-2</v>
      </c>
      <c r="BG101" s="2">
        <f t="shared" si="166"/>
        <v>0.05</v>
      </c>
      <c r="BH101" s="2">
        <f t="shared" si="143"/>
        <v>4.4839971333901774E-2</v>
      </c>
      <c r="BI101" s="2">
        <f t="shared" si="158"/>
        <v>2.5000000000000006E-4</v>
      </c>
      <c r="BJ101" s="2">
        <f t="shared" si="144"/>
        <v>1.5171006581229417E-4</v>
      </c>
      <c r="BK101" s="2">
        <f t="shared" si="145"/>
        <v>2.5000000000000006E-4</v>
      </c>
      <c r="BL101" s="2">
        <f t="shared" si="146"/>
        <v>25.804756995159057</v>
      </c>
      <c r="BM101" s="2">
        <f t="shared" si="147"/>
        <v>4.6855118258402983</v>
      </c>
      <c r="BN101" s="2">
        <f t="shared" si="148"/>
        <v>3.0246128643999617</v>
      </c>
      <c r="BO101" s="2">
        <f t="shared" si="159"/>
        <v>63.445016541608013</v>
      </c>
      <c r="BP101" s="2">
        <f t="shared" si="160"/>
        <v>8.1304932966246568</v>
      </c>
      <c r="BQ101" s="2">
        <f t="shared" si="161"/>
        <v>6.9101188970430334</v>
      </c>
      <c r="BR101" s="11">
        <f t="shared" si="162"/>
        <v>4.7034006872290951E-2</v>
      </c>
      <c r="BS101" s="17">
        <f t="shared" si="135"/>
        <v>0.13707912338799894</v>
      </c>
      <c r="BT101" s="17">
        <f t="shared" si="136"/>
        <v>0.30655684077380635</v>
      </c>
      <c r="BU101" s="12">
        <f>(BU$3*temperature!$I211+BU$4*temperature!$I211^2+BU$5*temperature!$I211^6)*(K101/K$56)^$BW$1</f>
        <v>2.758293681226152</v>
      </c>
      <c r="BV101" s="12">
        <f>(BV$3*temperature!$I211+BV$4*temperature!$I211^2+BV$5*temperature!$I211^6)*(L101/L$56)^$BW$1</f>
        <v>1.0276115321909456</v>
      </c>
      <c r="BW101" s="12">
        <f>(BW$3*temperature!$I211+BW$4*temperature!$I211^2+BW$5*temperature!$I211^6)*(M101/M$56)^$BW$1</f>
        <v>-4.0239331229857879E-2</v>
      </c>
      <c r="BX101" s="12">
        <f>(BX$3*temperature!$M211+BX$4*temperature!$M211^2+BX$5*temperature!$M211^6)*(K101/K$56)^$BW$1</f>
        <v>2.7582918965296304</v>
      </c>
      <c r="BY101" s="12">
        <f>(BY$3*temperature!$M211+BY$4*temperature!$M211^2+BY$5*temperature!$M211^6)*(L101/L$56)^$BW$1</f>
        <v>1.0276093758695357</v>
      </c>
      <c r="BZ101" s="12">
        <f>(BZ$3*temperature!$M211+BZ$4*temperature!$M211^2+BZ$5*temperature!$M211^6)*(M101/M$56)^$BW$1</f>
        <v>-4.0241802644150775E-2</v>
      </c>
      <c r="CA101" s="19">
        <f t="shared" si="149"/>
        <v>-1.7846965216783417E-6</v>
      </c>
      <c r="CB101" s="19">
        <f t="shared" si="150"/>
        <v>-2.1563214098740957E-6</v>
      </c>
      <c r="CC101" s="19">
        <f t="shared" si="151"/>
        <v>-2.4714142928955463E-6</v>
      </c>
      <c r="CD101" s="19">
        <f t="shared" si="152"/>
        <v>-2.8071215158044565E-3</v>
      </c>
      <c r="CE101" s="19">
        <f t="shared" si="153"/>
        <v>-3.8479775663006571E-4</v>
      </c>
      <c r="CF101" s="19"/>
      <c r="CG101" s="19"/>
      <c r="CH101" s="19"/>
    </row>
    <row r="102" spans="1:86" x14ac:dyDescent="0.3">
      <c r="A102" s="2">
        <f t="shared" si="85"/>
        <v>2056</v>
      </c>
      <c r="B102" s="5">
        <f t="shared" si="86"/>
        <v>1156.8452128071629</v>
      </c>
      <c r="C102" s="5">
        <f t="shared" si="87"/>
        <v>2921.43187983197</v>
      </c>
      <c r="D102" s="5">
        <f t="shared" si="88"/>
        <v>4242.3198022098995</v>
      </c>
      <c r="E102" s="15">
        <f t="shared" si="89"/>
        <v>3.8807334617877077E-4</v>
      </c>
      <c r="F102" s="15">
        <f t="shared" si="90"/>
        <v>7.6453051441693648E-4</v>
      </c>
      <c r="G102" s="15">
        <f t="shared" si="91"/>
        <v>1.5607618491969685E-3</v>
      </c>
      <c r="H102" s="5">
        <f t="shared" si="92"/>
        <v>104941.84718844981</v>
      </c>
      <c r="I102" s="5">
        <f t="shared" si="93"/>
        <v>31546.074007814546</v>
      </c>
      <c r="J102" s="5">
        <f t="shared" si="94"/>
        <v>12345.421158270563</v>
      </c>
      <c r="K102" s="5">
        <f t="shared" si="95"/>
        <v>90713.81895059353</v>
      </c>
      <c r="L102" s="5">
        <f t="shared" si="96"/>
        <v>10798.154913551831</v>
      </c>
      <c r="M102" s="5">
        <f t="shared" si="97"/>
        <v>2910.0637702606987</v>
      </c>
      <c r="N102" s="15">
        <f t="shared" si="98"/>
        <v>1.6296509520944857E-2</v>
      </c>
      <c r="O102" s="15">
        <f t="shared" si="99"/>
        <v>2.0635739091391825E-2</v>
      </c>
      <c r="P102" s="15">
        <f t="shared" si="100"/>
        <v>1.882319116769593E-2</v>
      </c>
      <c r="Q102" s="5">
        <f t="shared" si="101"/>
        <v>8985.2683362574626</v>
      </c>
      <c r="R102" s="5">
        <f t="shared" si="102"/>
        <v>10759.512785032059</v>
      </c>
      <c r="S102" s="5">
        <f t="shared" si="103"/>
        <v>5171.3421612837992</v>
      </c>
      <c r="T102" s="5">
        <f t="shared" si="104"/>
        <v>85.621404396685776</v>
      </c>
      <c r="U102" s="5">
        <f t="shared" si="105"/>
        <v>341.07295831382146</v>
      </c>
      <c r="V102" s="5">
        <f t="shared" si="106"/>
        <v>418.88746402299643</v>
      </c>
      <c r="W102" s="15">
        <f t="shared" si="107"/>
        <v>-1.0734613539272964E-2</v>
      </c>
      <c r="X102" s="15">
        <f t="shared" si="108"/>
        <v>-1.217998157191269E-2</v>
      </c>
      <c r="Y102" s="15">
        <f t="shared" si="109"/>
        <v>-9.7425357312937999E-3</v>
      </c>
      <c r="Z102" s="5">
        <f t="shared" si="130"/>
        <v>16300.2654436918</v>
      </c>
      <c r="AA102" s="5">
        <f t="shared" si="131"/>
        <v>29873.759069221996</v>
      </c>
      <c r="AB102" s="5">
        <f t="shared" si="132"/>
        <v>17870.212025932931</v>
      </c>
      <c r="AC102" s="16">
        <f t="shared" si="113"/>
        <v>1.9206214428120711</v>
      </c>
      <c r="AD102" s="16">
        <f t="shared" si="114"/>
        <v>2.9149544564926586</v>
      </c>
      <c r="AE102" s="16">
        <f t="shared" si="115"/>
        <v>3.6755901153086419</v>
      </c>
      <c r="AF102" s="15">
        <f t="shared" si="116"/>
        <v>-4.0504037456468023E-3</v>
      </c>
      <c r="AG102" s="15">
        <f t="shared" si="117"/>
        <v>2.9673830763510267E-4</v>
      </c>
      <c r="AH102" s="15">
        <f t="shared" si="118"/>
        <v>9.7937136394747881E-3</v>
      </c>
      <c r="AI102" s="1">
        <f t="shared" si="76"/>
        <v>177091.79954674788</v>
      </c>
      <c r="AJ102" s="1">
        <f t="shared" si="77"/>
        <v>51018.494702925476</v>
      </c>
      <c r="AK102" s="1">
        <f t="shared" si="78"/>
        <v>20073.331838011716</v>
      </c>
      <c r="AL102" s="14">
        <f t="shared" si="119"/>
        <v>32.283276005760783</v>
      </c>
      <c r="AM102" s="14">
        <f t="shared" si="120"/>
        <v>6.03320822344633</v>
      </c>
      <c r="AN102" s="14">
        <f t="shared" si="121"/>
        <v>2.1339425215596921</v>
      </c>
      <c r="AO102" s="11">
        <f t="shared" si="122"/>
        <v>1.2987669278905782E-2</v>
      </c>
      <c r="AP102" s="11">
        <f t="shared" si="123"/>
        <v>1.6361037838674906E-2</v>
      </c>
      <c r="AQ102" s="11">
        <f t="shared" si="124"/>
        <v>1.4841525661945064E-2</v>
      </c>
      <c r="AR102" s="1">
        <f t="shared" si="133"/>
        <v>104941.84718844981</v>
      </c>
      <c r="AS102" s="1">
        <f t="shared" si="128"/>
        <v>31546.074007814546</v>
      </c>
      <c r="AT102" s="1">
        <f t="shared" si="129"/>
        <v>12345.421158270563</v>
      </c>
      <c r="AU102" s="1">
        <f t="shared" si="82"/>
        <v>20988.369437689966</v>
      </c>
      <c r="AV102" s="1">
        <f t="shared" si="83"/>
        <v>6309.21480156291</v>
      </c>
      <c r="AW102" s="1">
        <f t="shared" si="84"/>
        <v>2469.084231654113</v>
      </c>
      <c r="AX102" s="1">
        <f t="shared" si="154"/>
        <v>72571.055160474833</v>
      </c>
      <c r="AY102" s="1">
        <f t="shared" si="140"/>
        <v>8638.5239308414639</v>
      </c>
      <c r="AZ102" s="1">
        <f t="shared" si="141"/>
        <v>2328.0510162085593</v>
      </c>
      <c r="BA102" s="1">
        <f t="shared" si="155"/>
        <v>12947.78346888403</v>
      </c>
      <c r="BB102" s="1">
        <f t="shared" si="156"/>
        <v>26479.82059731751</v>
      </c>
      <c r="BC102" s="1">
        <f t="shared" si="157"/>
        <v>32889.800636402644</v>
      </c>
      <c r="BD102" s="1">
        <f t="shared" si="167"/>
        <v>7881.1360646318653</v>
      </c>
      <c r="BE102" s="2">
        <f t="shared" si="164"/>
        <v>0.05</v>
      </c>
      <c r="BF102" s="2">
        <f t="shared" si="165"/>
        <v>3.8949976355871406E-2</v>
      </c>
      <c r="BG102" s="2">
        <f t="shared" si="166"/>
        <v>0.05</v>
      </c>
      <c r="BH102" s="2">
        <f t="shared" si="143"/>
        <v>4.4845660407651596E-2</v>
      </c>
      <c r="BI102" s="2">
        <f t="shared" si="158"/>
        <v>2.5000000000000006E-4</v>
      </c>
      <c r="BJ102" s="2">
        <f t="shared" si="144"/>
        <v>1.5171006581229417E-4</v>
      </c>
      <c r="BK102" s="2">
        <f t="shared" si="145"/>
        <v>2.5000000000000006E-4</v>
      </c>
      <c r="BL102" s="2">
        <f t="shared" si="146"/>
        <v>26.23546179711246</v>
      </c>
      <c r="BM102" s="2">
        <f t="shared" si="147"/>
        <v>4.7858569638450472</v>
      </c>
      <c r="BN102" s="2">
        <f t="shared" si="148"/>
        <v>3.0863552895676416</v>
      </c>
      <c r="BO102" s="2">
        <f t="shared" si="159"/>
        <v>64.38045291407343</v>
      </c>
      <c r="BP102" s="2">
        <f t="shared" si="160"/>
        <v>8.2260744881674892</v>
      </c>
      <c r="BQ102" s="2">
        <f t="shared" si="161"/>
        <v>6.9083797888660259</v>
      </c>
      <c r="BR102" s="11">
        <f t="shared" si="162"/>
        <v>4.6860325343878156E-2</v>
      </c>
      <c r="BS102" s="17">
        <f t="shared" si="135"/>
        <v>0.13092136691670872</v>
      </c>
      <c r="BT102" s="17">
        <f t="shared" si="136"/>
        <v>0.29762800075126827</v>
      </c>
      <c r="BU102" s="12">
        <f>(BU$3*temperature!$I212+BU$4*temperature!$I212^2+BU$5*temperature!$I212^6)*(K102/K$56)^$BW$1</f>
        <v>2.7172747484366102</v>
      </c>
      <c r="BV102" s="12">
        <f>(BV$3*temperature!$I212+BV$4*temperature!$I212^2+BV$5*temperature!$I212^6)*(L102/L$56)^$BW$1</f>
        <v>0.98690960681654738</v>
      </c>
      <c r="BW102" s="12">
        <f>(BW$3*temperature!$I212+BW$4*temperature!$I212^2+BW$5*temperature!$I212^6)*(M102/M$56)^$BW$1</f>
        <v>-8.0396854603425591E-2</v>
      </c>
      <c r="BX102" s="12">
        <f>(BX$3*temperature!$M212+BX$4*temperature!$M212^2+BX$5*temperature!$M212^6)*(K102/K$56)^$BW$1</f>
        <v>2.7172728235202852</v>
      </c>
      <c r="BY102" s="12">
        <f>(BY$3*temperature!$M212+BY$4*temperature!$M212^2+BY$5*temperature!$M212^6)*(L102/L$56)^$BW$1</f>
        <v>0.98690735943453889</v>
      </c>
      <c r="BZ102" s="12">
        <f>(BZ$3*temperature!$M212+BZ$4*temperature!$M212^2+BZ$5*temperature!$M212^6)*(M102/M$56)^$BW$1</f>
        <v>-8.0399391415097249E-2</v>
      </c>
      <c r="CA102" s="19">
        <f t="shared" si="149"/>
        <v>-1.9249163250023571E-6</v>
      </c>
      <c r="CB102" s="19">
        <f t="shared" si="150"/>
        <v>-2.2473820084911722E-6</v>
      </c>
      <c r="CC102" s="19">
        <f t="shared" si="151"/>
        <v>-2.5368116716578681E-6</v>
      </c>
      <c r="CD102" s="19">
        <f t="shared" si="152"/>
        <v>-3.0421836247847595E-3</v>
      </c>
      <c r="CE102" s="19">
        <f t="shared" si="153"/>
        <v>-3.9828683856844843E-4</v>
      </c>
      <c r="CF102" s="19"/>
      <c r="CG102" s="19"/>
      <c r="CH102" s="19"/>
    </row>
    <row r="103" spans="1:86" x14ac:dyDescent="0.3">
      <c r="A103" s="2">
        <f t="shared" si="85"/>
        <v>2057</v>
      </c>
      <c r="B103" s="5">
        <f t="shared" si="86"/>
        <v>1157.2717065602706</v>
      </c>
      <c r="C103" s="5">
        <f t="shared" si="87"/>
        <v>2923.5537274589956</v>
      </c>
      <c r="D103" s="5">
        <f t="shared" si="88"/>
        <v>4248.6099905643132</v>
      </c>
      <c r="E103" s="15">
        <f t="shared" si="89"/>
        <v>3.6866967886983222E-4</v>
      </c>
      <c r="F103" s="15">
        <f t="shared" si="90"/>
        <v>7.263039886960896E-4</v>
      </c>
      <c r="G103" s="15">
        <f t="shared" si="91"/>
        <v>1.48272375673712E-3</v>
      </c>
      <c r="H103" s="5">
        <f t="shared" si="92"/>
        <v>106670.77555281423</v>
      </c>
      <c r="I103" s="5">
        <f t="shared" si="93"/>
        <v>32213.077945867699</v>
      </c>
      <c r="J103" s="5">
        <f t="shared" si="94"/>
        <v>12593.783982557296</v>
      </c>
      <c r="K103" s="5">
        <f t="shared" si="95"/>
        <v>92174.35710916073</v>
      </c>
      <c r="L103" s="5">
        <f t="shared" si="96"/>
        <v>11018.466205464836</v>
      </c>
      <c r="M103" s="5">
        <f t="shared" si="97"/>
        <v>2964.2127685352807</v>
      </c>
      <c r="N103" s="15">
        <f t="shared" si="98"/>
        <v>1.6100503489580476E-2</v>
      </c>
      <c r="O103" s="15">
        <f t="shared" si="99"/>
        <v>2.0402679316677608E-2</v>
      </c>
      <c r="P103" s="15">
        <f t="shared" si="100"/>
        <v>1.8607495419157516E-2</v>
      </c>
      <c r="Q103" s="5">
        <f t="shared" si="101"/>
        <v>9035.2591477848127</v>
      </c>
      <c r="R103" s="5">
        <f t="shared" si="102"/>
        <v>10853.18821460125</v>
      </c>
      <c r="S103" s="5">
        <f t="shared" si="103"/>
        <v>5223.982673957189</v>
      </c>
      <c r="T103" s="5">
        <f t="shared" si="104"/>
        <v>84.702291709797549</v>
      </c>
      <c r="U103" s="5">
        <f t="shared" si="105"/>
        <v>336.91869596688139</v>
      </c>
      <c r="V103" s="5">
        <f t="shared" si="106"/>
        <v>414.80643793736135</v>
      </c>
      <c r="W103" s="15">
        <f t="shared" si="107"/>
        <v>-1.0734613539272964E-2</v>
      </c>
      <c r="X103" s="15">
        <f t="shared" si="108"/>
        <v>-1.217998157191269E-2</v>
      </c>
      <c r="Y103" s="15">
        <f t="shared" si="109"/>
        <v>-9.7425357312937999E-3</v>
      </c>
      <c r="Z103" s="5">
        <f t="shared" si="130"/>
        <v>16328.030007012057</v>
      </c>
      <c r="AA103" s="5">
        <f t="shared" si="131"/>
        <v>30150.826809733455</v>
      </c>
      <c r="AB103" s="5">
        <f t="shared" si="132"/>
        <v>18234.195914111464</v>
      </c>
      <c r="AC103" s="16">
        <f t="shared" si="113"/>
        <v>1.9128421505261355</v>
      </c>
      <c r="AD103" s="16">
        <f t="shared" si="114"/>
        <v>2.9158194351449116</v>
      </c>
      <c r="AE103" s="16">
        <f t="shared" si="115"/>
        <v>3.711587792354059</v>
      </c>
      <c r="AF103" s="15">
        <f t="shared" si="116"/>
        <v>-4.0504037456468023E-3</v>
      </c>
      <c r="AG103" s="15">
        <f t="shared" si="117"/>
        <v>2.9673830763510267E-4</v>
      </c>
      <c r="AH103" s="15">
        <f t="shared" si="118"/>
        <v>9.7937136394747881E-3</v>
      </c>
      <c r="AI103" s="1">
        <f t="shared" si="76"/>
        <v>180370.98902976303</v>
      </c>
      <c r="AJ103" s="1">
        <f t="shared" si="77"/>
        <v>52225.860034195837</v>
      </c>
      <c r="AK103" s="1">
        <f t="shared" si="78"/>
        <v>20535.082885864656</v>
      </c>
      <c r="AL103" s="14">
        <f t="shared" si="119"/>
        <v>32.698367672643208</v>
      </c>
      <c r="AM103" s="14">
        <f t="shared" si="120"/>
        <v>6.1309306759984157</v>
      </c>
      <c r="AN103" s="14">
        <f t="shared" si="121"/>
        <v>2.1652967746275875</v>
      </c>
      <c r="AO103" s="11">
        <f t="shared" si="122"/>
        <v>1.2857792586116724E-2</v>
      </c>
      <c r="AP103" s="11">
        <f t="shared" si="123"/>
        <v>1.6197427460288155E-2</v>
      </c>
      <c r="AQ103" s="11">
        <f t="shared" si="124"/>
        <v>1.4693110405325614E-2</v>
      </c>
      <c r="AR103" s="1">
        <f t="shared" si="133"/>
        <v>106670.77555281423</v>
      </c>
      <c r="AS103" s="1">
        <f t="shared" si="128"/>
        <v>32213.077945867699</v>
      </c>
      <c r="AT103" s="1">
        <f t="shared" si="129"/>
        <v>12593.783982557296</v>
      </c>
      <c r="AU103" s="1">
        <f t="shared" si="82"/>
        <v>21334.155110562846</v>
      </c>
      <c r="AV103" s="1">
        <f t="shared" si="83"/>
        <v>6442.6155891735398</v>
      </c>
      <c r="AW103" s="1">
        <f t="shared" si="84"/>
        <v>2518.7567965114595</v>
      </c>
      <c r="AX103" s="1">
        <f t="shared" si="154"/>
        <v>73739.485687328561</v>
      </c>
      <c r="AY103" s="1">
        <f t="shared" si="140"/>
        <v>8814.7729643718685</v>
      </c>
      <c r="AZ103" s="1">
        <f t="shared" si="141"/>
        <v>2371.3702148282241</v>
      </c>
      <c r="BA103" s="1">
        <f t="shared" si="155"/>
        <v>12971.041174456544</v>
      </c>
      <c r="BB103" s="1">
        <f t="shared" si="156"/>
        <v>26558.100984911885</v>
      </c>
      <c r="BC103" s="1">
        <f t="shared" si="157"/>
        <v>33016.896597723513</v>
      </c>
      <c r="BD103" s="1">
        <f t="shared" si="167"/>
        <v>7674.2082523200133</v>
      </c>
      <c r="BE103" s="2">
        <f t="shared" si="164"/>
        <v>0.05</v>
      </c>
      <c r="BF103" s="2">
        <f t="shared" si="165"/>
        <v>3.8949976355871406E-2</v>
      </c>
      <c r="BG103" s="2">
        <f t="shared" si="166"/>
        <v>0.05</v>
      </c>
      <c r="BH103" s="2">
        <f t="shared" si="143"/>
        <v>4.4851620576095652E-2</v>
      </c>
      <c r="BI103" s="2">
        <f t="shared" si="158"/>
        <v>2.5000000000000006E-4</v>
      </c>
      <c r="BJ103" s="2">
        <f t="shared" si="144"/>
        <v>1.5171006581229417E-4</v>
      </c>
      <c r="BK103" s="2">
        <f t="shared" si="145"/>
        <v>2.5000000000000006E-4</v>
      </c>
      <c r="BL103" s="2">
        <f t="shared" si="146"/>
        <v>26.667693888203562</v>
      </c>
      <c r="BM103" s="2">
        <f t="shared" si="147"/>
        <v>4.8870481751841508</v>
      </c>
      <c r="BN103" s="2">
        <f t="shared" si="148"/>
        <v>3.1484459956393245</v>
      </c>
      <c r="BO103" s="2">
        <f t="shared" si="159"/>
        <v>65.329850267916342</v>
      </c>
      <c r="BP103" s="2">
        <f t="shared" si="160"/>
        <v>8.322814045924213</v>
      </c>
      <c r="BQ103" s="2">
        <f t="shared" si="161"/>
        <v>6.9066845842162712</v>
      </c>
      <c r="BR103" s="11">
        <f t="shared" si="162"/>
        <v>4.6686846851474034E-2</v>
      </c>
      <c r="BS103" s="17">
        <f t="shared" si="135"/>
        <v>0.12506096921163096</v>
      </c>
      <c r="BT103" s="17">
        <f t="shared" si="136"/>
        <v>0.28895922403035756</v>
      </c>
      <c r="BU103" s="12">
        <f>(BU$3*temperature!$I213+BU$4*temperature!$I213^2+BU$5*temperature!$I213^6)*(K103/K$56)^$BW$1</f>
        <v>2.6740756661073384</v>
      </c>
      <c r="BV103" s="12">
        <f>(BV$3*temperature!$I213+BV$4*temperature!$I213^2+BV$5*temperature!$I213^6)*(L103/L$56)^$BW$1</f>
        <v>0.94475493706376568</v>
      </c>
      <c r="BW103" s="12">
        <f>(BW$3*temperature!$I213+BW$4*temperature!$I213^2+BW$5*temperature!$I213^6)*(M103/M$56)^$BW$1</f>
        <v>-0.12170710105257131</v>
      </c>
      <c r="BX103" s="12">
        <f>(BX$3*temperature!$M213+BX$4*temperature!$M213^2+BX$5*temperature!$M213^6)*(K103/K$56)^$BW$1</f>
        <v>2.6740736023593659</v>
      </c>
      <c r="BY103" s="12">
        <f>(BY$3*temperature!$M213+BY$4*temperature!$M213^2+BY$5*temperature!$M213^6)*(L103/L$56)^$BW$1</f>
        <v>0.94475260011283979</v>
      </c>
      <c r="BZ103" s="12">
        <f>(BZ$3*temperature!$M213+BZ$4*temperature!$M213^2+BZ$5*temperature!$M213^6)*(M103/M$56)^$BW$1</f>
        <v>-0.12170970187111246</v>
      </c>
      <c r="CA103" s="19">
        <f t="shared" si="149"/>
        <v>-2.0637479725138519E-6</v>
      </c>
      <c r="CB103" s="19">
        <f t="shared" si="150"/>
        <v>-2.3369509258852617E-6</v>
      </c>
      <c r="CC103" s="19">
        <f t="shared" si="151"/>
        <v>-2.6008185411569018E-6</v>
      </c>
      <c r="CD103" s="19">
        <f t="shared" si="152"/>
        <v>-3.2817612598996996E-3</v>
      </c>
      <c r="CE103" s="19">
        <f t="shared" si="153"/>
        <v>-4.1042024388423956E-4</v>
      </c>
      <c r="CF103" s="19"/>
      <c r="CG103" s="19"/>
      <c r="CH103" s="19"/>
    </row>
    <row r="104" spans="1:86" x14ac:dyDescent="0.3">
      <c r="A104" s="2">
        <f t="shared" si="85"/>
        <v>2058</v>
      </c>
      <c r="B104" s="5">
        <f t="shared" si="86"/>
        <v>1157.6770249992721</v>
      </c>
      <c r="C104" s="5">
        <f t="shared" si="87"/>
        <v>2925.5709467557454</v>
      </c>
      <c r="D104" s="5">
        <f t="shared" si="88"/>
        <v>4254.5945297821272</v>
      </c>
      <c r="E104" s="15">
        <f t="shared" si="89"/>
        <v>3.5023619492634061E-4</v>
      </c>
      <c r="F104" s="15">
        <f t="shared" si="90"/>
        <v>6.8998878926128512E-4</v>
      </c>
      <c r="G104" s="15">
        <f t="shared" si="91"/>
        <v>1.4085875689002639E-3</v>
      </c>
      <c r="H104" s="5">
        <f t="shared" si="92"/>
        <v>108405.44753059345</v>
      </c>
      <c r="I104" s="5">
        <f t="shared" si="93"/>
        <v>32885.550810463275</v>
      </c>
      <c r="J104" s="5">
        <f t="shared" si="94"/>
        <v>12843.500635113551</v>
      </c>
      <c r="K104" s="5">
        <f t="shared" si="95"/>
        <v>93640.49315106828</v>
      </c>
      <c r="L104" s="5">
        <f t="shared" si="96"/>
        <v>11240.72921455932</v>
      </c>
      <c r="M104" s="5">
        <f t="shared" si="97"/>
        <v>3018.7366963430122</v>
      </c>
      <c r="N104" s="15">
        <f t="shared" si="98"/>
        <v>1.5906116276690918E-2</v>
      </c>
      <c r="O104" s="15">
        <f t="shared" si="99"/>
        <v>2.0171864663363737E-2</v>
      </c>
      <c r="P104" s="15">
        <f t="shared" si="100"/>
        <v>1.8394066845165646E-2</v>
      </c>
      <c r="Q104" s="5">
        <f t="shared" si="101"/>
        <v>9083.62258029441</v>
      </c>
      <c r="R104" s="5">
        <f t="shared" si="102"/>
        <v>10944.805660408927</v>
      </c>
      <c r="S104" s="5">
        <f t="shared" si="103"/>
        <v>5275.6627396837539</v>
      </c>
      <c r="T104" s="5">
        <f t="shared" si="104"/>
        <v>83.79304534240211</v>
      </c>
      <c r="U104" s="5">
        <f t="shared" si="105"/>
        <v>332.8150324587719</v>
      </c>
      <c r="V104" s="5">
        <f t="shared" si="106"/>
        <v>410.76517139418593</v>
      </c>
      <c r="W104" s="15">
        <f t="shared" si="107"/>
        <v>-1.0734613539272964E-2</v>
      </c>
      <c r="X104" s="15">
        <f t="shared" si="108"/>
        <v>-1.217998157191269E-2</v>
      </c>
      <c r="Y104" s="15">
        <f t="shared" si="109"/>
        <v>-9.7425357312937999E-3</v>
      </c>
      <c r="Z104" s="5">
        <f t="shared" si="130"/>
        <v>16352.370245907459</v>
      </c>
      <c r="AA104" s="5">
        <f t="shared" si="131"/>
        <v>30422.353426135898</v>
      </c>
      <c r="AB104" s="5">
        <f t="shared" si="132"/>
        <v>18600.20511725621</v>
      </c>
      <c r="AC104" s="16">
        <f t="shared" si="113"/>
        <v>1.9050943675148133</v>
      </c>
      <c r="AD104" s="16">
        <f t="shared" si="114"/>
        <v>2.9166846704694662</v>
      </c>
      <c r="AE104" s="16">
        <f t="shared" si="115"/>
        <v>3.7479380203401451</v>
      </c>
      <c r="AF104" s="15">
        <f t="shared" si="116"/>
        <v>-4.0504037456468023E-3</v>
      </c>
      <c r="AG104" s="15">
        <f t="shared" si="117"/>
        <v>2.9673830763510267E-4</v>
      </c>
      <c r="AH104" s="15">
        <f t="shared" si="118"/>
        <v>9.7937136394747881E-3</v>
      </c>
      <c r="AI104" s="1">
        <f t="shared" si="76"/>
        <v>183668.04523734958</v>
      </c>
      <c r="AJ104" s="1">
        <f t="shared" si="77"/>
        <v>53445.889619949798</v>
      </c>
      <c r="AK104" s="1">
        <f t="shared" si="78"/>
        <v>21000.331393789653</v>
      </c>
      <c r="AL104" s="14">
        <f t="shared" si="119"/>
        <v>33.114592213788242</v>
      </c>
      <c r="AM104" s="14">
        <f t="shared" si="120"/>
        <v>6.2292429278380697</v>
      </c>
      <c r="AN104" s="14">
        <f t="shared" si="121"/>
        <v>2.1967935697517875</v>
      </c>
      <c r="AO104" s="11">
        <f t="shared" si="122"/>
        <v>1.2729214660255558E-2</v>
      </c>
      <c r="AP104" s="11">
        <f t="shared" si="123"/>
        <v>1.6035453185685274E-2</v>
      </c>
      <c r="AQ104" s="11">
        <f t="shared" si="124"/>
        <v>1.4546179301272357E-2</v>
      </c>
      <c r="AR104" s="1">
        <f t="shared" si="133"/>
        <v>108405.44753059345</v>
      </c>
      <c r="AS104" s="1">
        <f t="shared" si="128"/>
        <v>32885.550810463275</v>
      </c>
      <c r="AT104" s="1">
        <f t="shared" si="129"/>
        <v>12843.500635113551</v>
      </c>
      <c r="AU104" s="1">
        <f t="shared" si="82"/>
        <v>21681.089506118689</v>
      </c>
      <c r="AV104" s="1">
        <f t="shared" si="83"/>
        <v>6577.1101620926556</v>
      </c>
      <c r="AW104" s="1">
        <f t="shared" si="84"/>
        <v>2568.7001270227101</v>
      </c>
      <c r="AX104" s="1">
        <f t="shared" si="154"/>
        <v>74912.394520854621</v>
      </c>
      <c r="AY104" s="1">
        <f t="shared" si="140"/>
        <v>8992.5833716474554</v>
      </c>
      <c r="AZ104" s="1">
        <f t="shared" si="141"/>
        <v>2414.9893570744098</v>
      </c>
      <c r="BA104" s="1">
        <f t="shared" si="155"/>
        <v>12993.853333824167</v>
      </c>
      <c r="BB104" s="1">
        <f t="shared" si="156"/>
        <v>26634.852669816108</v>
      </c>
      <c r="BC104" s="1">
        <f t="shared" si="157"/>
        <v>33140.952036783092</v>
      </c>
      <c r="BD104" s="1">
        <f t="shared" si="167"/>
        <v>7472.2197666339416</v>
      </c>
      <c r="BE104" s="2">
        <f t="shared" si="164"/>
        <v>0.05</v>
      </c>
      <c r="BF104" s="2">
        <f t="shared" si="165"/>
        <v>3.8949976355871406E-2</v>
      </c>
      <c r="BG104" s="2">
        <f t="shared" si="166"/>
        <v>0.05</v>
      </c>
      <c r="BH104" s="2">
        <f t="shared" si="143"/>
        <v>4.4857849470822497E-2</v>
      </c>
      <c r="BI104" s="2">
        <f t="shared" si="158"/>
        <v>2.5000000000000006E-4</v>
      </c>
      <c r="BJ104" s="2">
        <f t="shared" si="144"/>
        <v>1.5171006581229417E-4</v>
      </c>
      <c r="BK104" s="2">
        <f t="shared" si="145"/>
        <v>2.5000000000000006E-4</v>
      </c>
      <c r="BL104" s="2">
        <f t="shared" si="146"/>
        <v>27.101361882648369</v>
      </c>
      <c r="BM104" s="2">
        <f t="shared" si="147"/>
        <v>4.989069077728927</v>
      </c>
      <c r="BN104" s="2">
        <f t="shared" si="148"/>
        <v>3.2108751587783884</v>
      </c>
      <c r="BO104" s="2">
        <f t="shared" si="159"/>
        <v>66.293415511261628</v>
      </c>
      <c r="BP104" s="2">
        <f t="shared" si="160"/>
        <v>8.4207254355078014</v>
      </c>
      <c r="BQ104" s="2">
        <f t="shared" si="161"/>
        <v>6.9050317209663925</v>
      </c>
      <c r="BR104" s="11">
        <f t="shared" si="162"/>
        <v>4.6513639636726029E-2</v>
      </c>
      <c r="BS104" s="17">
        <f t="shared" si="135"/>
        <v>0.11948269875352435</v>
      </c>
      <c r="BT104" s="17">
        <f t="shared" si="136"/>
        <v>0.28054293595180346</v>
      </c>
      <c r="BU104" s="12">
        <f>(BU$3*temperature!$I214+BU$4*temperature!$I214^2+BU$5*temperature!$I214^6)*(K104/K$56)^$BW$1</f>
        <v>2.6286839045818464</v>
      </c>
      <c r="BV104" s="12">
        <f>(BV$3*temperature!$I214+BV$4*temperature!$I214^2+BV$5*temperature!$I214^6)*(L104/L$56)^$BW$1</f>
        <v>0.90114475739977828</v>
      </c>
      <c r="BW104" s="12">
        <f>(BW$3*temperature!$I214+BW$4*temperature!$I214^2+BW$5*temperature!$I214^6)*(M104/M$56)^$BW$1</f>
        <v>-0.16417099037510241</v>
      </c>
      <c r="BX104" s="12">
        <f>(BX$3*temperature!$M214+BX$4*temperature!$M214^2+BX$5*temperature!$M214^6)*(K104/K$56)^$BW$1</f>
        <v>2.6286817035388368</v>
      </c>
      <c r="BY104" s="12">
        <f>(BY$3*temperature!$M214+BY$4*temperature!$M214^2+BY$5*temperature!$M214^6)*(L104/L$56)^$BW$1</f>
        <v>0.90114233243900344</v>
      </c>
      <c r="BZ104" s="12">
        <f>(BZ$3*temperature!$M214+BZ$4*temperature!$M214^2+BZ$5*temperature!$M214^6)*(M104/M$56)^$BW$1</f>
        <v>-0.16417365378371582</v>
      </c>
      <c r="CA104" s="19">
        <f t="shared" si="149"/>
        <v>-2.2010430096308653E-6</v>
      </c>
      <c r="CB104" s="19">
        <f t="shared" si="150"/>
        <v>-2.4249607748494384E-6</v>
      </c>
      <c r="CC104" s="19">
        <f t="shared" si="151"/>
        <v>-2.6634086134069701E-6</v>
      </c>
      <c r="CD104" s="19">
        <f t="shared" si="152"/>
        <v>-3.5255871348566915E-3</v>
      </c>
      <c r="CE104" s="19">
        <f t="shared" si="153"/>
        <v>-4.2124666556338312E-4</v>
      </c>
      <c r="CF104" s="19"/>
      <c r="CG104" s="19"/>
      <c r="CH104" s="19"/>
    </row>
    <row r="105" spans="1:86" x14ac:dyDescent="0.3">
      <c r="A105" s="2">
        <f t="shared" si="85"/>
        <v>2059</v>
      </c>
      <c r="B105" s="5">
        <f t="shared" si="86"/>
        <v>1158.0622123756521</v>
      </c>
      <c r="C105" s="5">
        <f t="shared" si="87"/>
        <v>2927.488627353423</v>
      </c>
      <c r="D105" s="5">
        <f t="shared" si="88"/>
        <v>4260.2878502992216</v>
      </c>
      <c r="E105" s="15">
        <f t="shared" si="89"/>
        <v>3.3272438518002357E-4</v>
      </c>
      <c r="F105" s="15">
        <f t="shared" si="90"/>
        <v>6.5548934979822086E-4</v>
      </c>
      <c r="G105" s="15">
        <f t="shared" si="91"/>
        <v>1.3381581904552506E-3</v>
      </c>
      <c r="H105" s="5">
        <f t="shared" si="92"/>
        <v>110145.49504417719</v>
      </c>
      <c r="I105" s="5">
        <f t="shared" si="93"/>
        <v>33563.38254638113</v>
      </c>
      <c r="J105" s="5">
        <f t="shared" si="94"/>
        <v>13094.531680090371</v>
      </c>
      <c r="K105" s="5">
        <f t="shared" si="95"/>
        <v>95111.898019903805</v>
      </c>
      <c r="L105" s="5">
        <f t="shared" si="96"/>
        <v>11464.906211001709</v>
      </c>
      <c r="M105" s="5">
        <f t="shared" si="97"/>
        <v>3073.6260412945276</v>
      </c>
      <c r="N105" s="15">
        <f t="shared" si="98"/>
        <v>1.5713339596169495E-2</v>
      </c>
      <c r="O105" s="15">
        <f t="shared" si="99"/>
        <v>1.9943278782307949E-2</v>
      </c>
      <c r="P105" s="15">
        <f t="shared" si="100"/>
        <v>1.818288591317363E-2</v>
      </c>
      <c r="Q105" s="5">
        <f t="shared" si="101"/>
        <v>9130.3521342554795</v>
      </c>
      <c r="R105" s="5">
        <f t="shared" si="102"/>
        <v>11034.343006744599</v>
      </c>
      <c r="S105" s="5">
        <f t="shared" si="103"/>
        <v>5326.3746174283478</v>
      </c>
      <c r="T105" s="5">
        <f t="shared" si="104"/>
        <v>82.893559383372647</v>
      </c>
      <c r="U105" s="5">
        <f t="shared" si="105"/>
        <v>328.76135149656852</v>
      </c>
      <c r="V105" s="5">
        <f t="shared" si="106"/>
        <v>406.76327703470707</v>
      </c>
      <c r="W105" s="15">
        <f t="shared" si="107"/>
        <v>-1.0734613539272964E-2</v>
      </c>
      <c r="X105" s="15">
        <f t="shared" si="108"/>
        <v>-1.217998157191269E-2</v>
      </c>
      <c r="Y105" s="15">
        <f t="shared" si="109"/>
        <v>-9.7425357312937999E-3</v>
      </c>
      <c r="Z105" s="5">
        <f t="shared" si="130"/>
        <v>16373.312069863901</v>
      </c>
      <c r="AA105" s="5">
        <f t="shared" si="131"/>
        <v>30688.268127696087</v>
      </c>
      <c r="AB105" s="5">
        <f t="shared" si="132"/>
        <v>18968.181330322834</v>
      </c>
      <c r="AC105" s="16">
        <f t="shared" si="113"/>
        <v>1.8973779661528207</v>
      </c>
      <c r="AD105" s="16">
        <f t="shared" si="114"/>
        <v>2.9175501625424864</v>
      </c>
      <c r="AE105" s="16">
        <f t="shared" si="115"/>
        <v>3.7846442520498567</v>
      </c>
      <c r="AF105" s="15">
        <f t="shared" si="116"/>
        <v>-4.0504037456468023E-3</v>
      </c>
      <c r="AG105" s="15">
        <f t="shared" si="117"/>
        <v>2.9673830763510267E-4</v>
      </c>
      <c r="AH105" s="15">
        <f t="shared" si="118"/>
        <v>9.7937136394747881E-3</v>
      </c>
      <c r="AI105" s="1">
        <f t="shared" si="76"/>
        <v>186982.3302197333</v>
      </c>
      <c r="AJ105" s="1">
        <f t="shared" si="77"/>
        <v>54678.410820047473</v>
      </c>
      <c r="AK105" s="1">
        <f t="shared" si="78"/>
        <v>21468.998381433397</v>
      </c>
      <c r="AL105" s="14">
        <f t="shared" si="119"/>
        <v>33.531899738937625</v>
      </c>
      <c r="AM105" s="14">
        <f t="shared" si="120"/>
        <v>6.3281327738561624</v>
      </c>
      <c r="AN105" s="14">
        <f t="shared" si="121"/>
        <v>2.2284289733737443</v>
      </c>
      <c r="AO105" s="11">
        <f t="shared" si="122"/>
        <v>1.2601922513653002E-2</v>
      </c>
      <c r="AP105" s="11">
        <f t="shared" si="123"/>
        <v>1.5875098653828423E-2</v>
      </c>
      <c r="AQ105" s="11">
        <f t="shared" si="124"/>
        <v>1.4400717508259633E-2</v>
      </c>
      <c r="AR105" s="1">
        <f t="shared" si="133"/>
        <v>110145.49504417719</v>
      </c>
      <c r="AS105" s="1">
        <f t="shared" si="128"/>
        <v>33563.38254638113</v>
      </c>
      <c r="AT105" s="1">
        <f t="shared" si="129"/>
        <v>13094.531680090371</v>
      </c>
      <c r="AU105" s="1">
        <f t="shared" si="82"/>
        <v>22029.099008835441</v>
      </c>
      <c r="AV105" s="1">
        <f t="shared" si="83"/>
        <v>6712.6765092762262</v>
      </c>
      <c r="AW105" s="1">
        <f t="shared" si="84"/>
        <v>2618.9063360180744</v>
      </c>
      <c r="AX105" s="1">
        <f t="shared" si="154"/>
        <v>76089.518415923041</v>
      </c>
      <c r="AY105" s="1">
        <f t="shared" si="140"/>
        <v>9171.9249688013679</v>
      </c>
      <c r="AZ105" s="1">
        <f t="shared" si="141"/>
        <v>2458.9008330356228</v>
      </c>
      <c r="BA105" s="1">
        <f t="shared" si="155"/>
        <v>13016.232242725984</v>
      </c>
      <c r="BB105" s="1">
        <f t="shared" si="156"/>
        <v>26710.120698926046</v>
      </c>
      <c r="BC105" s="1">
        <f t="shared" si="157"/>
        <v>33262.068360875448</v>
      </c>
      <c r="BD105" s="1">
        <f t="shared" si="167"/>
        <v>7275.0831849550959</v>
      </c>
      <c r="BE105" s="2">
        <f t="shared" si="164"/>
        <v>0.05</v>
      </c>
      <c r="BF105" s="2">
        <f t="shared" si="165"/>
        <v>3.8949976355871406E-2</v>
      </c>
      <c r="BG105" s="2">
        <f t="shared" si="166"/>
        <v>0.05</v>
      </c>
      <c r="BH105" s="2">
        <f t="shared" si="143"/>
        <v>4.4864344796017419E-2</v>
      </c>
      <c r="BI105" s="2">
        <f t="shared" si="158"/>
        <v>2.5000000000000006E-4</v>
      </c>
      <c r="BJ105" s="2">
        <f t="shared" si="144"/>
        <v>1.5171006581229417E-4</v>
      </c>
      <c r="BK105" s="2">
        <f t="shared" si="145"/>
        <v>2.5000000000000006E-4</v>
      </c>
      <c r="BL105" s="2">
        <f t="shared" si="146"/>
        <v>27.536373761044306</v>
      </c>
      <c r="BM105" s="2">
        <f t="shared" si="147"/>
        <v>5.0919029749946869</v>
      </c>
      <c r="BN105" s="2">
        <f t="shared" si="148"/>
        <v>3.2736329200225938</v>
      </c>
      <c r="BO105" s="2">
        <f t="shared" si="159"/>
        <v>67.27135876613923</v>
      </c>
      <c r="BP105" s="2">
        <f t="shared" si="160"/>
        <v>8.5198223058067164</v>
      </c>
      <c r="BQ105" s="2">
        <f t="shared" si="161"/>
        <v>6.9034197069580134</v>
      </c>
      <c r="BR105" s="11">
        <f t="shared" si="162"/>
        <v>4.6340768646532665E-2</v>
      </c>
      <c r="BS105" s="17">
        <f t="shared" si="135"/>
        <v>0.11417213711137116</v>
      </c>
      <c r="BT105" s="17">
        <f t="shared" si="136"/>
        <v>0.27237178247747906</v>
      </c>
      <c r="BU105" s="12">
        <f>(BU$3*temperature!$I215+BU$4*temperature!$I215^2+BU$5*temperature!$I215^6)*(K105/K$56)^$BW$1</f>
        <v>2.5810886445702508</v>
      </c>
      <c r="BV105" s="12">
        <f>(BV$3*temperature!$I215+BV$4*temperature!$I215^2+BV$5*temperature!$I215^6)*(L105/L$56)^$BW$1</f>
        <v>0.85607742606938486</v>
      </c>
      <c r="BW105" s="12">
        <f>(BW$3*temperature!$I215+BW$4*temperature!$I215^2+BW$5*temperature!$I215^6)*(M105/M$56)^$BW$1</f>
        <v>-0.20778859332257898</v>
      </c>
      <c r="BX105" s="12">
        <f>(BX$3*temperature!$M215+BX$4*temperature!$M215^2+BX$5*temperature!$M215^6)*(K105/K$56)^$BW$1</f>
        <v>2.5810863079036568</v>
      </c>
      <c r="BY105" s="12">
        <f>(BY$3*temperature!$M215+BY$4*temperature!$M215^2+BY$5*temperature!$M215^6)*(L105/L$56)^$BW$1</f>
        <v>0.85607491471741481</v>
      </c>
      <c r="BZ105" s="12">
        <f>(BZ$3*temperature!$M215+BZ$4*temperature!$M215^2+BZ$5*temperature!$M215^6)*(M105/M$56)^$BW$1</f>
        <v>-0.20779131788231256</v>
      </c>
      <c r="CA105" s="19">
        <f t="shared" si="149"/>
        <v>-2.3366665939938969E-6</v>
      </c>
      <c r="CB105" s="19">
        <f t="shared" si="150"/>
        <v>-2.5113519700470377E-6</v>
      </c>
      <c r="CC105" s="19">
        <f t="shared" si="151"/>
        <v>-2.7245597335745497E-6</v>
      </c>
      <c r="CD105" s="19">
        <f t="shared" si="152"/>
        <v>-3.7733959937353632E-3</v>
      </c>
      <c r="CE105" s="19">
        <f t="shared" si="153"/>
        <v>-4.3081668477225251E-4</v>
      </c>
      <c r="CF105" s="19"/>
      <c r="CG105" s="19"/>
      <c r="CH105" s="19"/>
    </row>
    <row r="106" spans="1:86" x14ac:dyDescent="0.3">
      <c r="A106" s="2">
        <f t="shared" si="85"/>
        <v>2060</v>
      </c>
      <c r="B106" s="5">
        <f t="shared" si="86"/>
        <v>1158.4282621363843</v>
      </c>
      <c r="C106" s="5">
        <f t="shared" si="87"/>
        <v>2929.3116180894644</v>
      </c>
      <c r="D106" s="5">
        <f t="shared" si="88"/>
        <v>4265.7037424257678</v>
      </c>
      <c r="E106" s="15">
        <f t="shared" si="89"/>
        <v>3.1608816592102238E-4</v>
      </c>
      <c r="F106" s="15">
        <f t="shared" si="90"/>
        <v>6.2271488230830976E-4</v>
      </c>
      <c r="G106" s="15">
        <f t="shared" si="91"/>
        <v>1.271250280932488E-3</v>
      </c>
      <c r="H106" s="5">
        <f t="shared" si="92"/>
        <v>111890.54779317202</v>
      </c>
      <c r="I106" s="5">
        <f t="shared" si="93"/>
        <v>34246.461099522072</v>
      </c>
      <c r="J106" s="5">
        <f t="shared" si="94"/>
        <v>13346.837542220896</v>
      </c>
      <c r="K106" s="5">
        <f t="shared" si="95"/>
        <v>96588.240679506926</v>
      </c>
      <c r="L106" s="5">
        <f t="shared" si="96"/>
        <v>11690.958683957997</v>
      </c>
      <c r="M106" s="5">
        <f t="shared" si="97"/>
        <v>3128.8711894068338</v>
      </c>
      <c r="N106" s="15">
        <f t="shared" si="98"/>
        <v>1.5522165894472639E-2</v>
      </c>
      <c r="O106" s="15">
        <f t="shared" si="99"/>
        <v>1.971690555474126E-2</v>
      </c>
      <c r="P106" s="15">
        <f t="shared" si="100"/>
        <v>1.7973932863035724E-2</v>
      </c>
      <c r="Q106" s="5">
        <f t="shared" si="101"/>
        <v>9175.4421654381295</v>
      </c>
      <c r="R106" s="5">
        <f t="shared" si="102"/>
        <v>11121.779484202812</v>
      </c>
      <c r="S106" s="5">
        <f t="shared" si="103"/>
        <v>5376.1111173405825</v>
      </c>
      <c r="T106" s="5">
        <f t="shared" si="104"/>
        <v>82.00372905849737</v>
      </c>
      <c r="U106" s="5">
        <f t="shared" si="105"/>
        <v>324.75704429378322</v>
      </c>
      <c r="V106" s="5">
        <f t="shared" si="106"/>
        <v>402.80037127401829</v>
      </c>
      <c r="W106" s="15">
        <f t="shared" si="107"/>
        <v>-1.0734613539272964E-2</v>
      </c>
      <c r="X106" s="15">
        <f t="shared" si="108"/>
        <v>-1.217998157191269E-2</v>
      </c>
      <c r="Y106" s="15">
        <f t="shared" si="109"/>
        <v>-9.7425357312937999E-3</v>
      </c>
      <c r="Z106" s="5">
        <f t="shared" si="130"/>
        <v>16390.882822769752</v>
      </c>
      <c r="AA106" s="5">
        <f t="shared" si="131"/>
        <v>30948.503818765541</v>
      </c>
      <c r="AB106" s="5">
        <f t="shared" si="132"/>
        <v>19338.066051065525</v>
      </c>
      <c r="AC106" s="16">
        <f t="shared" si="113"/>
        <v>1.8896928193318077</v>
      </c>
      <c r="AD106" s="16">
        <f t="shared" si="114"/>
        <v>2.9184159114401598</v>
      </c>
      <c r="AE106" s="16">
        <f t="shared" si="115"/>
        <v>3.8217099740817173</v>
      </c>
      <c r="AF106" s="15">
        <f t="shared" si="116"/>
        <v>-4.0504037456468023E-3</v>
      </c>
      <c r="AG106" s="15">
        <f t="shared" si="117"/>
        <v>2.9673830763510267E-4</v>
      </c>
      <c r="AH106" s="15">
        <f t="shared" si="118"/>
        <v>9.7937136394747881E-3</v>
      </c>
      <c r="AI106" s="1">
        <f t="shared" si="76"/>
        <v>190313.19620659543</v>
      </c>
      <c r="AJ106" s="1">
        <f t="shared" si="77"/>
        <v>55923.246247318959</v>
      </c>
      <c r="AK106" s="1">
        <f t="shared" si="78"/>
        <v>21941.004879308133</v>
      </c>
      <c r="AL106" s="14">
        <f t="shared" si="119"/>
        <v>33.95024047716084</v>
      </c>
      <c r="AM106" s="14">
        <f t="shared" si="120"/>
        <v>6.4275879086148588</v>
      </c>
      <c r="AN106" s="14">
        <f t="shared" si="121"/>
        <v>2.260199039745193</v>
      </c>
      <c r="AO106" s="11">
        <f t="shared" si="122"/>
        <v>1.2475903288516471E-2</v>
      </c>
      <c r="AP106" s="11">
        <f t="shared" si="123"/>
        <v>1.5716347667290138E-2</v>
      </c>
      <c r="AQ106" s="11">
        <f t="shared" si="124"/>
        <v>1.4256710333177037E-2</v>
      </c>
      <c r="AR106" s="1">
        <f t="shared" si="133"/>
        <v>111890.54779317202</v>
      </c>
      <c r="AS106" s="1">
        <f t="shared" si="128"/>
        <v>34246.461099522072</v>
      </c>
      <c r="AT106" s="1">
        <f t="shared" si="129"/>
        <v>13346.837542220896</v>
      </c>
      <c r="AU106" s="1">
        <f t="shared" si="82"/>
        <v>22378.109558634405</v>
      </c>
      <c r="AV106" s="1">
        <f t="shared" si="83"/>
        <v>6849.2922199044151</v>
      </c>
      <c r="AW106" s="1">
        <f t="shared" si="84"/>
        <v>2669.3675084441793</v>
      </c>
      <c r="AX106" s="1">
        <f t="shared" si="154"/>
        <v>77270.59254360554</v>
      </c>
      <c r="AY106" s="1">
        <f t="shared" si="140"/>
        <v>9352.7669471663958</v>
      </c>
      <c r="AZ106" s="1">
        <f t="shared" si="141"/>
        <v>2503.0969515254674</v>
      </c>
      <c r="BA106" s="1">
        <f t="shared" si="155"/>
        <v>13038.18970840152</v>
      </c>
      <c r="BB106" s="1">
        <f t="shared" si="156"/>
        <v>26783.948430341745</v>
      </c>
      <c r="BC106" s="1">
        <f t="shared" si="157"/>
        <v>33380.343350180257</v>
      </c>
      <c r="BD106" s="1">
        <f t="shared" si="167"/>
        <v>7082.7104619000556</v>
      </c>
      <c r="BE106" s="2">
        <f t="shared" si="164"/>
        <v>0.05</v>
      </c>
      <c r="BF106" s="2">
        <f t="shared" si="165"/>
        <v>3.8949976355871406E-2</v>
      </c>
      <c r="BG106" s="2">
        <f t="shared" si="166"/>
        <v>0.05</v>
      </c>
      <c r="BH106" s="2">
        <f t="shared" si="143"/>
        <v>4.4871104321810525E-2</v>
      </c>
      <c r="BI106" s="2">
        <f t="shared" si="158"/>
        <v>2.5000000000000006E-4</v>
      </c>
      <c r="BJ106" s="2">
        <f t="shared" si="144"/>
        <v>1.5171006581229417E-4</v>
      </c>
      <c r="BK106" s="2">
        <f t="shared" si="145"/>
        <v>2.5000000000000006E-4</v>
      </c>
      <c r="BL106" s="2">
        <f t="shared" si="146"/>
        <v>27.972636948293012</v>
      </c>
      <c r="BM106" s="2">
        <f t="shared" si="147"/>
        <v>5.1955328672466656</v>
      </c>
      <c r="BN106" s="2">
        <f t="shared" si="148"/>
        <v>3.3367093855552246</v>
      </c>
      <c r="BO106" s="2">
        <f t="shared" si="159"/>
        <v>68.263893411364549</v>
      </c>
      <c r="BP106" s="2">
        <f t="shared" si="160"/>
        <v>8.6201184904444332</v>
      </c>
      <c r="BQ106" s="2">
        <f t="shared" si="161"/>
        <v>6.9018471169641549</v>
      </c>
      <c r="BR106" s="11">
        <f t="shared" si="162"/>
        <v>4.616829565590061E-2</v>
      </c>
      <c r="BS106" s="17">
        <f t="shared" si="135"/>
        <v>0.10911563472677797</v>
      </c>
      <c r="BT106" s="17">
        <f t="shared" si="136"/>
        <v>0.26443862376454275</v>
      </c>
      <c r="BU106" s="12">
        <f>(BU$3*temperature!$I216+BU$4*temperature!$I216^2+BU$5*temperature!$I216^6)*(K106/K$56)^$BW$1</f>
        <v>2.5312807647588871</v>
      </c>
      <c r="BV106" s="12">
        <f>(BV$3*temperature!$I216+BV$4*temperature!$I216^2+BV$5*temperature!$I216^6)*(L106/L$56)^$BW$1</f>
        <v>0.80955240952843377</v>
      </c>
      <c r="BW106" s="12">
        <f>(BW$3*temperature!$I216+BW$4*temperature!$I216^2+BW$5*temperature!$I216^6)*(M106/M$56)^$BW$1</f>
        <v>-0.25255914397814355</v>
      </c>
      <c r="BX106" s="12">
        <f>(BX$3*temperature!$M216+BX$4*temperature!$M216^2+BX$5*temperature!$M216^6)*(K106/K$56)^$BW$1</f>
        <v>2.5312782942621888</v>
      </c>
      <c r="BY106" s="12">
        <f>(BY$3*temperature!$M216+BY$4*temperature!$M216^2+BY$5*temperature!$M216^6)*(L106/L$56)^$BW$1</f>
        <v>0.80954981345618604</v>
      </c>
      <c r="BZ106" s="12">
        <f>(BZ$3*temperature!$M216+BZ$4*temperature!$M216^2+BZ$5*temperature!$M216^6)*(M106/M$56)^$BW$1</f>
        <v>-0.25256192823177542</v>
      </c>
      <c r="CA106" s="19">
        <f t="shared" si="149"/>
        <v>-2.4704966983257748E-6</v>
      </c>
      <c r="CB106" s="19">
        <f t="shared" si="150"/>
        <v>-2.5960722477291753E-6</v>
      </c>
      <c r="CC106" s="19">
        <f t="shared" si="151"/>
        <v>-2.7842536318711808E-6</v>
      </c>
      <c r="CD106" s="19">
        <f t="shared" si="152"/>
        <v>-4.0249249704122306E-3</v>
      </c>
      <c r="CE106" s="19">
        <f t="shared" si="153"/>
        <v>-4.3918224287418863E-4</v>
      </c>
      <c r="CF106" s="19"/>
      <c r="CG106" s="19"/>
      <c r="CH106" s="19"/>
    </row>
    <row r="107" spans="1:86" x14ac:dyDescent="0.3">
      <c r="A107" s="2">
        <f t="shared" si="85"/>
        <v>2061</v>
      </c>
      <c r="B107" s="5">
        <f t="shared" si="86"/>
        <v>1158.7761193278775</v>
      </c>
      <c r="C107" s="5">
        <f t="shared" si="87"/>
        <v>2931.0445377319925</v>
      </c>
      <c r="D107" s="5">
        <f t="shared" si="88"/>
        <v>4270.8553806526543</v>
      </c>
      <c r="E107" s="15">
        <f t="shared" si="89"/>
        <v>3.0028375762497126E-4</v>
      </c>
      <c r="F107" s="15">
        <f t="shared" si="90"/>
        <v>5.9157913819289426E-4</v>
      </c>
      <c r="G107" s="15">
        <f t="shared" si="91"/>
        <v>1.2076877668858637E-3</v>
      </c>
      <c r="H107" s="5">
        <f t="shared" si="92"/>
        <v>113640.23356568224</v>
      </c>
      <c r="I107" s="5">
        <f t="shared" si="93"/>
        <v>34934.672492571452</v>
      </c>
      <c r="J107" s="5">
        <f t="shared" si="94"/>
        <v>13600.378509515691</v>
      </c>
      <c r="K107" s="5">
        <f t="shared" si="95"/>
        <v>98069.188405087902</v>
      </c>
      <c r="L107" s="5">
        <f t="shared" si="96"/>
        <v>11918.847374323246</v>
      </c>
      <c r="M107" s="5">
        <f t="shared" si="97"/>
        <v>3184.4624313730187</v>
      </c>
      <c r="N107" s="15">
        <f t="shared" si="98"/>
        <v>1.5332588265014158E-2</v>
      </c>
      <c r="O107" s="15">
        <f t="shared" si="99"/>
        <v>1.9492729084566118E-2</v>
      </c>
      <c r="P107" s="15">
        <f t="shared" si="100"/>
        <v>1.7767187781458027E-2</v>
      </c>
      <c r="Q107" s="5">
        <f t="shared" si="101"/>
        <v>9218.887887278901</v>
      </c>
      <c r="R107" s="5">
        <f t="shared" si="102"/>
        <v>11207.095668769191</v>
      </c>
      <c r="S107" s="5">
        <f t="shared" si="103"/>
        <v>5424.8655883842084</v>
      </c>
      <c r="T107" s="5">
        <f t="shared" si="104"/>
        <v>81.123450718275151</v>
      </c>
      <c r="U107" s="5">
        <f t="shared" si="105"/>
        <v>320.80150947893611</v>
      </c>
      <c r="V107" s="5">
        <f t="shared" si="106"/>
        <v>398.87607426430276</v>
      </c>
      <c r="W107" s="15">
        <f t="shared" si="107"/>
        <v>-1.0734613539272964E-2</v>
      </c>
      <c r="X107" s="15">
        <f t="shared" si="108"/>
        <v>-1.217998157191269E-2</v>
      </c>
      <c r="Y107" s="15">
        <f t="shared" si="109"/>
        <v>-9.7425357312937999E-3</v>
      </c>
      <c r="Z107" s="5">
        <f t="shared" si="130"/>
        <v>16405.111258379588</v>
      </c>
      <c r="AA107" s="5">
        <f t="shared" si="131"/>
        <v>31202.997104210477</v>
      </c>
      <c r="AB107" s="5">
        <f t="shared" si="132"/>
        <v>19709.800581683372</v>
      </c>
      <c r="AC107" s="16">
        <f t="shared" si="113"/>
        <v>1.8820388004582642</v>
      </c>
      <c r="AD107" s="16">
        <f t="shared" si="114"/>
        <v>2.9192819172386959</v>
      </c>
      <c r="AE107" s="16">
        <f t="shared" si="115"/>
        <v>3.8591387071809984</v>
      </c>
      <c r="AF107" s="15">
        <f t="shared" si="116"/>
        <v>-4.0504037456468023E-3</v>
      </c>
      <c r="AG107" s="15">
        <f t="shared" si="117"/>
        <v>2.9673830763510267E-4</v>
      </c>
      <c r="AH107" s="15">
        <f t="shared" si="118"/>
        <v>9.7937136394747881E-3</v>
      </c>
      <c r="AI107" s="1">
        <f t="shared" si="76"/>
        <v>193659.98614457028</v>
      </c>
      <c r="AJ107" s="1">
        <f t="shared" si="77"/>
        <v>57180.213842491474</v>
      </c>
      <c r="AK107" s="1">
        <f t="shared" si="78"/>
        <v>22416.271899821499</v>
      </c>
      <c r="AL107" s="14">
        <f t="shared" si="119"/>
        <v>34.369564794807623</v>
      </c>
      <c r="AM107" s="14">
        <f t="shared" si="120"/>
        <v>6.5275959327863822</v>
      </c>
      <c r="AN107" s="14">
        <f t="shared" si="121"/>
        <v>2.2920998127201155</v>
      </c>
      <c r="AO107" s="11">
        <f t="shared" si="122"/>
        <v>1.2351144255631306E-2</v>
      </c>
      <c r="AP107" s="11">
        <f t="shared" si="123"/>
        <v>1.5559184190617237E-2</v>
      </c>
      <c r="AQ107" s="11">
        <f t="shared" si="124"/>
        <v>1.4114143229845267E-2</v>
      </c>
      <c r="AR107" s="1">
        <f t="shared" si="133"/>
        <v>113640.23356568224</v>
      </c>
      <c r="AS107" s="1">
        <f t="shared" si="128"/>
        <v>34934.672492571452</v>
      </c>
      <c r="AT107" s="1">
        <f t="shared" si="129"/>
        <v>13600.378509515691</v>
      </c>
      <c r="AU107" s="1">
        <f t="shared" si="82"/>
        <v>22728.046713136449</v>
      </c>
      <c r="AV107" s="1">
        <f t="shared" si="83"/>
        <v>6986.9344985142907</v>
      </c>
      <c r="AW107" s="1">
        <f t="shared" si="84"/>
        <v>2720.0757019031385</v>
      </c>
      <c r="AX107" s="1">
        <f t="shared" si="154"/>
        <v>78455.350724070333</v>
      </c>
      <c r="AY107" s="1">
        <f t="shared" si="140"/>
        <v>9535.077899458598</v>
      </c>
      <c r="AZ107" s="1">
        <f t="shared" si="141"/>
        <v>2547.5699450984148</v>
      </c>
      <c r="BA107" s="1">
        <f t="shared" si="155"/>
        <v>13059.737071253778</v>
      </c>
      <c r="BB107" s="1">
        <f t="shared" si="156"/>
        <v>26856.37759540568</v>
      </c>
      <c r="BC107" s="1">
        <f t="shared" si="157"/>
        <v>33495.871254880076</v>
      </c>
      <c r="BD107" s="1">
        <f t="shared" si="167"/>
        <v>6895.0131365339585</v>
      </c>
      <c r="BE107" s="2">
        <f t="shared" si="164"/>
        <v>0.05</v>
      </c>
      <c r="BF107" s="2">
        <f t="shared" si="165"/>
        <v>3.8949976355871406E-2</v>
      </c>
      <c r="BG107" s="2">
        <f t="shared" si="166"/>
        <v>0.05</v>
      </c>
      <c r="BH107" s="2">
        <f t="shared" si="143"/>
        <v>4.4878125877994425E-2</v>
      </c>
      <c r="BI107" s="2">
        <f t="shared" si="158"/>
        <v>2.5000000000000006E-4</v>
      </c>
      <c r="BJ107" s="2">
        <f t="shared" si="144"/>
        <v>1.5171006581229417E-4</v>
      </c>
      <c r="BK107" s="2">
        <f t="shared" si="145"/>
        <v>2.5000000000000006E-4</v>
      </c>
      <c r="BL107" s="2">
        <f t="shared" si="146"/>
        <v>28.410058391420566</v>
      </c>
      <c r="BM107" s="2">
        <f t="shared" si="147"/>
        <v>5.2999414629789579</v>
      </c>
      <c r="BN107" s="2">
        <f t="shared" si="148"/>
        <v>3.4000946273789237</v>
      </c>
      <c r="BO107" s="2">
        <f t="shared" si="159"/>
        <v>69.271236126262664</v>
      </c>
      <c r="BP107" s="2">
        <f t="shared" si="160"/>
        <v>8.7216280092668299</v>
      </c>
      <c r="BQ107" s="2">
        <f t="shared" si="161"/>
        <v>6.9003125897451945</v>
      </c>
      <c r="BR107" s="11">
        <f t="shared" si="162"/>
        <v>4.599627938667214E-2</v>
      </c>
      <c r="BS107" s="17">
        <f t="shared" si="135"/>
        <v>0.10430026906748055</v>
      </c>
      <c r="BT107" s="17">
        <f t="shared" si="136"/>
        <v>0.25673652792674051</v>
      </c>
      <c r="BU107" s="12">
        <f>(BU$3*temperature!$I217+BU$4*temperature!$I217^2+BU$5*temperature!$I217^6)*(K107/K$56)^$BW$1</f>
        <v>2.4792528258493189</v>
      </c>
      <c r="BV107" s="12">
        <f>(BV$3*temperature!$I217+BV$4*temperature!$I217^2+BV$5*temperature!$I217^6)*(L107/L$56)^$BW$1</f>
        <v>0.76157026481466539</v>
      </c>
      <c r="BW107" s="12">
        <f>(BW$3*temperature!$I217+BW$4*temperature!$I217^2+BW$5*temperature!$I217^6)*(M107/M$56)^$BW$1</f>
        <v>-0.29848105357102778</v>
      </c>
      <c r="BX107" s="12">
        <f>(BX$3*temperature!$M217+BX$4*temperature!$M217^2+BX$5*temperature!$M217^6)*(K107/K$56)^$BW$1</f>
        <v>2.4792502234259759</v>
      </c>
      <c r="BY107" s="12">
        <f>(BY$3*temperature!$M217+BY$4*temperature!$M217^2+BY$5*temperature!$M217^6)*(L107/L$56)^$BW$1</f>
        <v>0.76156758573847483</v>
      </c>
      <c r="BZ107" s="12">
        <f>(BZ$3*temperature!$M217+BZ$4*temperature!$M217^2+BZ$5*temperature!$M217^6)*(M107/M$56)^$BW$1</f>
        <v>-0.29848389604670689</v>
      </c>
      <c r="CA107" s="19">
        <f t="shared" si="149"/>
        <v>-2.6024233430455013E-6</v>
      </c>
      <c r="CB107" s="19">
        <f t="shared" si="150"/>
        <v>-2.679076190559293E-6</v>
      </c>
      <c r="CC107" s="19">
        <f t="shared" si="151"/>
        <v>-2.8424756791101125E-6</v>
      </c>
      <c r="CD107" s="19">
        <f t="shared" si="152"/>
        <v>-4.279913909802994E-3</v>
      </c>
      <c r="CE107" s="19">
        <f t="shared" si="153"/>
        <v>-4.4639617237810495E-4</v>
      </c>
      <c r="CF107" s="19"/>
      <c r="CG107" s="19"/>
      <c r="CH107" s="19"/>
    </row>
    <row r="108" spans="1:86" x14ac:dyDescent="0.3">
      <c r="A108" s="2">
        <f t="shared" si="85"/>
        <v>2062</v>
      </c>
      <c r="B108" s="5">
        <f t="shared" si="86"/>
        <v>1159.1066828928674</v>
      </c>
      <c r="C108" s="5">
        <f t="shared" si="87"/>
        <v>2932.6917852935467</v>
      </c>
      <c r="D108" s="5">
        <f t="shared" si="88"/>
        <v>4275.75534746014</v>
      </c>
      <c r="E108" s="15">
        <f t="shared" si="89"/>
        <v>2.8526956974372268E-4</v>
      </c>
      <c r="F108" s="15">
        <f t="shared" si="90"/>
        <v>5.6200018128324948E-4</v>
      </c>
      <c r="G108" s="15">
        <f t="shared" si="91"/>
        <v>1.1473033785415704E-3</v>
      </c>
      <c r="H108" s="5">
        <f t="shared" si="92"/>
        <v>115394.17854857701</v>
      </c>
      <c r="I108" s="5">
        <f t="shared" si="93"/>
        <v>35627.900902907706</v>
      </c>
      <c r="J108" s="5">
        <f t="shared" si="94"/>
        <v>13855.114737473252</v>
      </c>
      <c r="K108" s="5">
        <f t="shared" si="95"/>
        <v>99554.407071986949</v>
      </c>
      <c r="L108" s="5">
        <f t="shared" si="96"/>
        <v>12148.532307953235</v>
      </c>
      <c r="M108" s="5">
        <f t="shared" si="97"/>
        <v>3240.3899689217224</v>
      </c>
      <c r="N108" s="15">
        <f t="shared" si="98"/>
        <v>1.5144600368916628E-2</v>
      </c>
      <c r="O108" s="15">
        <f t="shared" si="99"/>
        <v>1.9270733688963926E-2</v>
      </c>
      <c r="P108" s="15">
        <f t="shared" si="100"/>
        <v>1.756263066497854E-2</v>
      </c>
      <c r="Q108" s="5">
        <f t="shared" si="101"/>
        <v>9260.6853719626652</v>
      </c>
      <c r="R108" s="5">
        <f t="shared" si="102"/>
        <v>11290.273479981595</v>
      </c>
      <c r="S108" s="5">
        <f t="shared" si="103"/>
        <v>5472.6319067441636</v>
      </c>
      <c r="T108" s="5">
        <f t="shared" si="104"/>
        <v>80.252621825842212</v>
      </c>
      <c r="U108" s="5">
        <f t="shared" si="105"/>
        <v>316.89415300524092</v>
      </c>
      <c r="V108" s="5">
        <f t="shared" si="106"/>
        <v>394.99000985842457</v>
      </c>
      <c r="W108" s="15">
        <f t="shared" si="107"/>
        <v>-1.0734613539272964E-2</v>
      </c>
      <c r="X108" s="15">
        <f t="shared" si="108"/>
        <v>-1.217998157191269E-2</v>
      </c>
      <c r="Y108" s="15">
        <f t="shared" si="109"/>
        <v>-9.7425357312937999E-3</v>
      </c>
      <c r="Z108" s="5">
        <f t="shared" si="130"/>
        <v>16416.027513695586</v>
      </c>
      <c r="AA108" s="5">
        <f t="shared" si="131"/>
        <v>31451.688292394851</v>
      </c>
      <c r="AB108" s="5">
        <f t="shared" si="132"/>
        <v>20083.326032844849</v>
      </c>
      <c r="AC108" s="16">
        <f t="shared" si="113"/>
        <v>1.8744157834514354</v>
      </c>
      <c r="AD108" s="16">
        <f t="shared" si="114"/>
        <v>2.9201481800143272</v>
      </c>
      <c r="AE108" s="16">
        <f t="shared" si="115"/>
        <v>3.896934006574142</v>
      </c>
      <c r="AF108" s="15">
        <f t="shared" si="116"/>
        <v>-4.0504037456468023E-3</v>
      </c>
      <c r="AG108" s="15">
        <f t="shared" si="117"/>
        <v>2.9673830763510267E-4</v>
      </c>
      <c r="AH108" s="15">
        <f t="shared" si="118"/>
        <v>9.7937136394747881E-3</v>
      </c>
      <c r="AI108" s="1">
        <f t="shared" si="76"/>
        <v>197022.03424324971</v>
      </c>
      <c r="AJ108" s="1">
        <f t="shared" si="77"/>
        <v>58449.12695675662</v>
      </c>
      <c r="AK108" s="1">
        <f t="shared" si="78"/>
        <v>22894.720411742488</v>
      </c>
      <c r="AL108" s="14">
        <f t="shared" si="119"/>
        <v>34.78982321306372</v>
      </c>
      <c r="AM108" s="14">
        <f t="shared" si="120"/>
        <v>6.6281443595521274</v>
      </c>
      <c r="AN108" s="14">
        <f t="shared" si="121"/>
        <v>2.3241273275234104</v>
      </c>
      <c r="AO108" s="11">
        <f t="shared" si="122"/>
        <v>1.2227632813074993E-2</v>
      </c>
      <c r="AP108" s="11">
        <f t="shared" si="123"/>
        <v>1.5403592348711064E-2</v>
      </c>
      <c r="AQ108" s="11">
        <f t="shared" si="124"/>
        <v>1.3973001797546814E-2</v>
      </c>
      <c r="AR108" s="1">
        <f t="shared" si="133"/>
        <v>115394.17854857701</v>
      </c>
      <c r="AS108" s="1">
        <f t="shared" si="128"/>
        <v>35627.900902907706</v>
      </c>
      <c r="AT108" s="1">
        <f t="shared" si="129"/>
        <v>13855.114737473252</v>
      </c>
      <c r="AU108" s="1">
        <f t="shared" si="82"/>
        <v>23078.835709715404</v>
      </c>
      <c r="AV108" s="1">
        <f t="shared" si="83"/>
        <v>7125.5801805815418</v>
      </c>
      <c r="AW108" s="1">
        <f t="shared" si="84"/>
        <v>2771.0229474946505</v>
      </c>
      <c r="AX108" s="1">
        <f t="shared" si="154"/>
        <v>79643.525657589547</v>
      </c>
      <c r="AY108" s="1">
        <f t="shared" si="140"/>
        <v>9718.825846362588</v>
      </c>
      <c r="AZ108" s="1">
        <f t="shared" si="141"/>
        <v>2592.3119751373779</v>
      </c>
      <c r="BA108" s="1">
        <f t="shared" si="155"/>
        <v>13080.885225607639</v>
      </c>
      <c r="BB108" s="1">
        <f t="shared" si="156"/>
        <v>26927.448359196373</v>
      </c>
      <c r="BC108" s="1">
        <f t="shared" si="157"/>
        <v>33608.742893786039</v>
      </c>
      <c r="BD108" s="1">
        <f t="shared" si="167"/>
        <v>6711.9025220064877</v>
      </c>
      <c r="BE108" s="2">
        <f t="shared" si="164"/>
        <v>0.05</v>
      </c>
      <c r="BF108" s="2">
        <f t="shared" si="165"/>
        <v>3.8949976355871406E-2</v>
      </c>
      <c r="BG108" s="2">
        <f t="shared" si="166"/>
        <v>0.05</v>
      </c>
      <c r="BH108" s="2">
        <f t="shared" si="143"/>
        <v>4.4885407348094743E-2</v>
      </c>
      <c r="BI108" s="2">
        <f t="shared" si="158"/>
        <v>2.5000000000000006E-4</v>
      </c>
      <c r="BJ108" s="2">
        <f t="shared" si="144"/>
        <v>1.5171006581229417E-4</v>
      </c>
      <c r="BK108" s="2">
        <f t="shared" si="145"/>
        <v>2.5000000000000006E-4</v>
      </c>
      <c r="BL108" s="2">
        <f t="shared" si="146"/>
        <v>28.848544637144258</v>
      </c>
      <c r="BM108" s="2">
        <f t="shared" si="147"/>
        <v>5.405111190734023</v>
      </c>
      <c r="BN108" s="2">
        <f t="shared" si="148"/>
        <v>3.4637786843683136</v>
      </c>
      <c r="BO108" s="2">
        <f t="shared" si="159"/>
        <v>70.293606935238031</v>
      </c>
      <c r="BP108" s="2">
        <f t="shared" si="160"/>
        <v>8.8243650698594642</v>
      </c>
      <c r="BQ108" s="2">
        <f t="shared" si="161"/>
        <v>6.8988148252008665</v>
      </c>
      <c r="BR108" s="11">
        <f t="shared" si="162"/>
        <v>4.5824775622195862E-2</v>
      </c>
      <c r="BS108" s="17">
        <f t="shared" si="135"/>
        <v>9.9713805032497632E-2</v>
      </c>
      <c r="BT108" s="17">
        <f t="shared" si="136"/>
        <v>0.24925876497741797</v>
      </c>
      <c r="BU108" s="12">
        <f>(BU$3*temperature!$I218+BU$4*temperature!$I218^2+BU$5*temperature!$I218^6)*(K108/K$56)^$BW$1</f>
        <v>2.4249990512808686</v>
      </c>
      <c r="BV108" s="12">
        <f>(BV$3*temperature!$I218+BV$4*temperature!$I218^2+BV$5*temperature!$I218^6)*(L108/L$56)^$BW$1</f>
        <v>0.71213262002603694</v>
      </c>
      <c r="BW108" s="12">
        <f>(BW$3*temperature!$I218+BW$4*temperature!$I218^2+BW$5*temperature!$I218^6)*(M108/M$56)^$BW$1</f>
        <v>-0.34555192561592651</v>
      </c>
      <c r="BX108" s="12">
        <f>(BX$3*temperature!$M218+BX$4*temperature!$M218^2+BX$5*temperature!$M218^6)*(K108/K$56)^$BW$1</f>
        <v>2.4249963189329962</v>
      </c>
      <c r="BY108" s="12">
        <f>(BY$3*temperature!$M218+BY$4*temperature!$M218^2+BY$5*temperature!$M218^6)*(L108/L$56)^$BW$1</f>
        <v>0.7121298597012462</v>
      </c>
      <c r="BZ108" s="12">
        <f>(BZ$3*temperature!$M218+BZ$4*temperature!$M218^2+BZ$5*temperature!$M218^6)*(M108/M$56)^$BW$1</f>
        <v>-0.34555482483058692</v>
      </c>
      <c r="CA108" s="19">
        <f t="shared" si="149"/>
        <v>-2.7323478724028405E-6</v>
      </c>
      <c r="CB108" s="19">
        <f t="shared" si="150"/>
        <v>-2.7603247907403983E-6</v>
      </c>
      <c r="CC108" s="19">
        <f t="shared" si="151"/>
        <v>-2.899214660401217E-6</v>
      </c>
      <c r="CD108" s="19">
        <f t="shared" si="152"/>
        <v>-4.5381056811763963E-3</v>
      </c>
      <c r="CE108" s="19">
        <f t="shared" si="153"/>
        <v>-4.5251178510969303E-4</v>
      </c>
      <c r="CF108" s="19"/>
      <c r="CG108" s="19"/>
      <c r="CH108" s="19"/>
    </row>
    <row r="109" spans="1:86" x14ac:dyDescent="0.3">
      <c r="A109" s="2">
        <f t="shared" si="85"/>
        <v>2063</v>
      </c>
      <c r="B109" s="5">
        <f t="shared" si="86"/>
        <v>1159.4208078643476</v>
      </c>
      <c r="C109" s="5">
        <f t="shared" si="87"/>
        <v>2934.2575499427803</v>
      </c>
      <c r="D109" s="5">
        <f t="shared" si="88"/>
        <v>4280.4156565883004</v>
      </c>
      <c r="E109" s="15">
        <f t="shared" si="89"/>
        <v>2.7100609125653652E-4</v>
      </c>
      <c r="F109" s="15">
        <f t="shared" si="90"/>
        <v>5.3390017221908699E-4</v>
      </c>
      <c r="G109" s="15">
        <f t="shared" si="91"/>
        <v>1.0899382096144919E-3</v>
      </c>
      <c r="H109" s="5">
        <f t="shared" si="92"/>
        <v>117152.00763616139</v>
      </c>
      <c r="I109" s="5">
        <f t="shared" si="93"/>
        <v>36326.028742542177</v>
      </c>
      <c r="J109" s="5">
        <f t="shared" si="94"/>
        <v>14111.006254710714</v>
      </c>
      <c r="K109" s="5">
        <f t="shared" si="95"/>
        <v>101043.5614416437</v>
      </c>
      <c r="L109" s="5">
        <f t="shared" si="96"/>
        <v>12379.972829328004</v>
      </c>
      <c r="M109" s="5">
        <f t="shared" si="97"/>
        <v>3296.643921248964</v>
      </c>
      <c r="N109" s="15">
        <f t="shared" si="98"/>
        <v>1.4958196361713583E-2</v>
      </c>
      <c r="O109" s="15">
        <f t="shared" si="99"/>
        <v>1.9050903887645187E-2</v>
      </c>
      <c r="P109" s="15">
        <f t="shared" si="100"/>
        <v>1.7360241473022731E-2</v>
      </c>
      <c r="Q109" s="5">
        <f t="shared" si="101"/>
        <v>9300.831550235529</v>
      </c>
      <c r="R109" s="5">
        <f t="shared" si="102"/>
        <v>11371.29617812216</v>
      </c>
      <c r="S109" s="5">
        <f t="shared" si="103"/>
        <v>5519.4044649317884</v>
      </c>
      <c r="T109" s="5">
        <f t="shared" si="104"/>
        <v>79.391140945028368</v>
      </c>
      <c r="U109" s="5">
        <f t="shared" si="105"/>
        <v>313.03438806139019</v>
      </c>
      <c r="V109" s="5">
        <f t="shared" si="106"/>
        <v>391.14180557387476</v>
      </c>
      <c r="W109" s="15">
        <f t="shared" si="107"/>
        <v>-1.0734613539272964E-2</v>
      </c>
      <c r="X109" s="15">
        <f t="shared" si="108"/>
        <v>-1.217998157191269E-2</v>
      </c>
      <c r="Y109" s="15">
        <f t="shared" si="109"/>
        <v>-9.7425357312937999E-3</v>
      </c>
      <c r="Z109" s="5">
        <f t="shared" si="130"/>
        <v>16423.663080349503</v>
      </c>
      <c r="AA109" s="5">
        <f t="shared" si="131"/>
        <v>31694.521395567514</v>
      </c>
      <c r="AB109" s="5">
        <f t="shared" si="132"/>
        <v>20458.583329948629</v>
      </c>
      <c r="AC109" s="16">
        <f t="shared" si="113"/>
        <v>1.8668236427412443</v>
      </c>
      <c r="AD109" s="16">
        <f t="shared" si="114"/>
        <v>2.9210146998433082</v>
      </c>
      <c r="AE109" s="16">
        <f t="shared" si="115"/>
        <v>3.9350994623064603</v>
      </c>
      <c r="AF109" s="15">
        <f t="shared" si="116"/>
        <v>-4.0504037456468023E-3</v>
      </c>
      <c r="AG109" s="15">
        <f t="shared" si="117"/>
        <v>2.9673830763510267E-4</v>
      </c>
      <c r="AH109" s="15">
        <f t="shared" si="118"/>
        <v>9.7937136394747881E-3</v>
      </c>
      <c r="AI109" s="1">
        <f t="shared" si="76"/>
        <v>200398.66652864014</v>
      </c>
      <c r="AJ109" s="1">
        <f t="shared" si="77"/>
        <v>59729.794441662503</v>
      </c>
      <c r="AK109" s="1">
        <f t="shared" si="78"/>
        <v>23376.271318062889</v>
      </c>
      <c r="AL109" s="14">
        <f t="shared" si="119"/>
        <v>35.210966425106044</v>
      </c>
      <c r="AM109" s="14">
        <f t="shared" si="120"/>
        <v>6.7292206209576477</v>
      </c>
      <c r="AN109" s="14">
        <f t="shared" si="121"/>
        <v>2.3562776124953704</v>
      </c>
      <c r="AO109" s="11">
        <f t="shared" si="122"/>
        <v>1.2105356484944244E-2</v>
      </c>
      <c r="AP109" s="11">
        <f t="shared" si="123"/>
        <v>1.5249556425223954E-2</v>
      </c>
      <c r="AQ109" s="11">
        <f t="shared" si="124"/>
        <v>1.3833271779571346E-2</v>
      </c>
      <c r="AR109" s="1">
        <f t="shared" si="133"/>
        <v>117152.00763616139</v>
      </c>
      <c r="AS109" s="1">
        <f t="shared" si="128"/>
        <v>36326.028742542177</v>
      </c>
      <c r="AT109" s="1">
        <f t="shared" si="129"/>
        <v>14111.006254710714</v>
      </c>
      <c r="AU109" s="1">
        <f t="shared" si="82"/>
        <v>23430.401527232279</v>
      </c>
      <c r="AV109" s="1">
        <f t="shared" si="83"/>
        <v>7265.205748508436</v>
      </c>
      <c r="AW109" s="1">
        <f t="shared" si="84"/>
        <v>2822.2012509421429</v>
      </c>
      <c r="AX109" s="1">
        <f t="shared" si="154"/>
        <v>80834.849153314979</v>
      </c>
      <c r="AY109" s="1">
        <f t="shared" si="140"/>
        <v>9903.9782634624025</v>
      </c>
      <c r="AZ109" s="1">
        <f t="shared" si="141"/>
        <v>2637.315136999171</v>
      </c>
      <c r="BA109" s="1">
        <f t="shared" si="155"/>
        <v>13101.644639592823</v>
      </c>
      <c r="BB109" s="1">
        <f t="shared" si="156"/>
        <v>26997.19937943016</v>
      </c>
      <c r="BC109" s="1">
        <f t="shared" si="157"/>
        <v>33719.045753897393</v>
      </c>
      <c r="BD109" s="1">
        <f t="shared" si="167"/>
        <v>6533.2898788018219</v>
      </c>
      <c r="BE109" s="2">
        <f t="shared" si="164"/>
        <v>0.05</v>
      </c>
      <c r="BF109" s="2">
        <f t="shared" si="165"/>
        <v>3.8949976355871406E-2</v>
      </c>
      <c r="BG109" s="2">
        <f t="shared" si="166"/>
        <v>0.05</v>
      </c>
      <c r="BH109" s="2">
        <f t="shared" si="143"/>
        <v>4.4892946663776648E-2</v>
      </c>
      <c r="BI109" s="2">
        <f t="shared" si="158"/>
        <v>2.5000000000000006E-4</v>
      </c>
      <c r="BJ109" s="2">
        <f t="shared" si="144"/>
        <v>1.5171006581229417E-4</v>
      </c>
      <c r="BK109" s="2">
        <f t="shared" si="145"/>
        <v>2.5000000000000006E-4</v>
      </c>
      <c r="BL109" s="2">
        <f t="shared" si="146"/>
        <v>29.288001909040354</v>
      </c>
      <c r="BM109" s="2">
        <f t="shared" si="147"/>
        <v>5.5110242112303629</v>
      </c>
      <c r="BN109" s="2">
        <f t="shared" si="148"/>
        <v>3.5277515636776791</v>
      </c>
      <c r="BO109" s="2">
        <f t="shared" si="159"/>
        <v>71.331229253193115</v>
      </c>
      <c r="BP109" s="2">
        <f t="shared" si="160"/>
        <v>8.9283440690957825</v>
      </c>
      <c r="BQ109" s="2">
        <f t="shared" si="161"/>
        <v>6.8973525816199066</v>
      </c>
      <c r="BR109" s="11">
        <f t="shared" si="162"/>
        <v>4.5653837318023499E-2</v>
      </c>
      <c r="BS109" s="17">
        <f t="shared" si="135"/>
        <v>9.5344657495969709E-2</v>
      </c>
      <c r="BT109" s="17">
        <f t="shared" si="136"/>
        <v>0.24199880094894949</v>
      </c>
      <c r="BU109" s="12">
        <f>(BU$3*temperature!$I219+BU$4*temperature!$I219^2+BU$5*temperature!$I219^6)*(K109/K$56)^$BW$1</f>
        <v>2.368515304883299</v>
      </c>
      <c r="BV109" s="12">
        <f>(BV$3*temperature!$I219+BV$4*temperature!$I219^2+BV$5*temperature!$I219^6)*(L109/L$56)^$BW$1</f>
        <v>0.66124215307059431</v>
      </c>
      <c r="BW109" s="12">
        <f>(BW$3*temperature!$I219+BW$4*temperature!$I219^2+BW$5*temperature!$I219^6)*(M109/M$56)^$BW$1</f>
        <v>-0.39376857226854017</v>
      </c>
      <c r="BX109" s="12">
        <f>(BX$3*temperature!$M219+BX$4*temperature!$M219^2+BX$5*temperature!$M219^6)*(K109/K$56)^$BW$1</f>
        <v>2.3685124447010275</v>
      </c>
      <c r="BY109" s="12">
        <f>(BY$3*temperature!$M219+BY$4*temperature!$M219^2+BY$5*temperature!$M219^6)*(L109/L$56)^$BW$1</f>
        <v>0.66123931328556362</v>
      </c>
      <c r="BZ109" s="12">
        <f>(BZ$3*temperature!$M219+BZ$4*temperature!$M219^2+BZ$5*temperature!$M219^6)*(M109/M$56)^$BW$1</f>
        <v>-0.39377152673109506</v>
      </c>
      <c r="CA109" s="19">
        <f t="shared" si="149"/>
        <v>-2.8601822714691139E-6</v>
      </c>
      <c r="CB109" s="19">
        <f t="shared" si="150"/>
        <v>-2.8397850306838279E-6</v>
      </c>
      <c r="CC109" s="19">
        <f t="shared" si="151"/>
        <v>-2.9544625548827419E-6</v>
      </c>
      <c r="CD109" s="19">
        <f t="shared" si="152"/>
        <v>-4.7992464754648377E-3</v>
      </c>
      <c r="CE109" s="19">
        <f t="shared" si="153"/>
        <v>-4.5758251144193475E-4</v>
      </c>
      <c r="CF109" s="19"/>
      <c r="CG109" s="19"/>
      <c r="CH109" s="19"/>
    </row>
    <row r="110" spans="1:86" x14ac:dyDescent="0.3">
      <c r="A110" s="2">
        <f t="shared" si="85"/>
        <v>2064</v>
      </c>
      <c r="B110" s="5">
        <f t="shared" si="86"/>
        <v>1159.7193074605452</v>
      </c>
      <c r="C110" s="5">
        <f t="shared" si="87"/>
        <v>2935.7458205234675</v>
      </c>
      <c r="D110" s="5">
        <f t="shared" si="88"/>
        <v>4284.8477757365908</v>
      </c>
      <c r="E110" s="15">
        <f t="shared" si="89"/>
        <v>2.5745578669370971E-4</v>
      </c>
      <c r="F110" s="15">
        <f t="shared" si="90"/>
        <v>5.0720516360813262E-4</v>
      </c>
      <c r="G110" s="15">
        <f t="shared" si="91"/>
        <v>1.0354412991337672E-3</v>
      </c>
      <c r="H110" s="5">
        <f t="shared" si="92"/>
        <v>118913.34473668972</v>
      </c>
      <c r="I110" s="5">
        <f t="shared" si="93"/>
        <v>37028.936739881268</v>
      </c>
      <c r="J110" s="5">
        <f t="shared" si="94"/>
        <v>14368.012969920461</v>
      </c>
      <c r="K110" s="5">
        <f t="shared" si="95"/>
        <v>102536.31544436046</v>
      </c>
      <c r="L110" s="5">
        <f t="shared" si="96"/>
        <v>12613.1276355794</v>
      </c>
      <c r="M110" s="5">
        <f t="shared" si="97"/>
        <v>3353.2143315057474</v>
      </c>
      <c r="N110" s="15">
        <f t="shared" si="98"/>
        <v>1.4773370825600596E-2</v>
      </c>
      <c r="O110" s="15">
        <f t="shared" si="99"/>
        <v>1.8833224391175962E-2</v>
      </c>
      <c r="P110" s="15">
        <f t="shared" si="100"/>
        <v>1.7160000172342205E-2</v>
      </c>
      <c r="Q110" s="5">
        <f t="shared" si="101"/>
        <v>9339.3242099671261</v>
      </c>
      <c r="R110" s="5">
        <f t="shared" si="102"/>
        <v>11450.148360403993</v>
      </c>
      <c r="S110" s="5">
        <f t="shared" si="103"/>
        <v>5565.1781615134232</v>
      </c>
      <c r="T110" s="5">
        <f t="shared" si="104"/>
        <v>78.538907728541545</v>
      </c>
      <c r="U110" s="5">
        <f t="shared" si="105"/>
        <v>309.22163498342746</v>
      </c>
      <c r="V110" s="5">
        <f t="shared" si="106"/>
        <v>387.33109255706853</v>
      </c>
      <c r="W110" s="15">
        <f t="shared" si="107"/>
        <v>-1.0734613539272964E-2</v>
      </c>
      <c r="X110" s="15">
        <f t="shared" si="108"/>
        <v>-1.217998157191269E-2</v>
      </c>
      <c r="Y110" s="15">
        <f t="shared" si="109"/>
        <v>-9.7425357312937999E-3</v>
      </c>
      <c r="Z110" s="5">
        <f t="shared" si="130"/>
        <v>16428.050774073465</v>
      </c>
      <c r="AA110" s="5">
        <f t="shared" si="131"/>
        <v>31931.444127523693</v>
      </c>
      <c r="AB110" s="5">
        <f t="shared" si="132"/>
        <v>20835.513221479687</v>
      </c>
      <c r="AC110" s="16">
        <f t="shared" si="113"/>
        <v>1.8592622532662233</v>
      </c>
      <c r="AD110" s="16">
        <f t="shared" si="114"/>
        <v>2.921881476801917</v>
      </c>
      <c r="AE110" s="16">
        <f t="shared" si="115"/>
        <v>3.973638699583141</v>
      </c>
      <c r="AF110" s="15">
        <f t="shared" si="116"/>
        <v>-4.0504037456468023E-3</v>
      </c>
      <c r="AG110" s="15">
        <f t="shared" si="117"/>
        <v>2.9673830763510267E-4</v>
      </c>
      <c r="AH110" s="15">
        <f t="shared" si="118"/>
        <v>9.7937136394747881E-3</v>
      </c>
      <c r="AI110" s="1">
        <f t="shared" si="76"/>
        <v>203789.20140300842</v>
      </c>
      <c r="AJ110" s="1">
        <f t="shared" si="77"/>
        <v>61022.020746004688</v>
      </c>
      <c r="AK110" s="1">
        <f t="shared" si="78"/>
        <v>23860.845437198743</v>
      </c>
      <c r="AL110" s="14">
        <f t="shared" si="119"/>
        <v>35.632945312853799</v>
      </c>
      <c r="AM110" s="14">
        <f t="shared" si="120"/>
        <v>6.8308120742191516</v>
      </c>
      <c r="AN110" s="14">
        <f t="shared" si="121"/>
        <v>2.3885466908111206</v>
      </c>
      <c r="AO110" s="11">
        <f t="shared" si="122"/>
        <v>1.1984302920094801E-2</v>
      </c>
      <c r="AP110" s="11">
        <f t="shared" si="123"/>
        <v>1.5097060860971715E-2</v>
      </c>
      <c r="AQ110" s="11">
        <f t="shared" si="124"/>
        <v>1.3694939061775633E-2</v>
      </c>
      <c r="AR110" s="1">
        <f t="shared" si="133"/>
        <v>118913.34473668972</v>
      </c>
      <c r="AS110" s="1">
        <f t="shared" si="128"/>
        <v>37028.936739881268</v>
      </c>
      <c r="AT110" s="1">
        <f t="shared" si="129"/>
        <v>14368.012969920461</v>
      </c>
      <c r="AU110" s="1">
        <f t="shared" si="82"/>
        <v>23782.668947337945</v>
      </c>
      <c r="AV110" s="1">
        <f t="shared" si="83"/>
        <v>7405.7873479762538</v>
      </c>
      <c r="AW110" s="1">
        <f t="shared" si="84"/>
        <v>2873.6025939840924</v>
      </c>
      <c r="AX110" s="1">
        <f t="shared" si="154"/>
        <v>82029.052355488369</v>
      </c>
      <c r="AY110" s="1">
        <f t="shared" si="140"/>
        <v>10090.502108463519</v>
      </c>
      <c r="AZ110" s="1">
        <f t="shared" si="141"/>
        <v>2682.5714652045976</v>
      </c>
      <c r="BA110" s="1">
        <f t="shared" si="155"/>
        <v>13122.025374180475</v>
      </c>
      <c r="BB110" s="1">
        <f t="shared" si="156"/>
        <v>27065.667863736246</v>
      </c>
      <c r="BC110" s="1">
        <f t="shared" si="157"/>
        <v>33826.864090387135</v>
      </c>
      <c r="BD110" s="1">
        <f t="shared" si="167"/>
        <v>6359.0865727249384</v>
      </c>
      <c r="BE110" s="2">
        <f t="shared" si="164"/>
        <v>0.05</v>
      </c>
      <c r="BF110" s="2">
        <f t="shared" si="165"/>
        <v>3.8949976355871406E-2</v>
      </c>
      <c r="BG110" s="2">
        <f t="shared" si="166"/>
        <v>0.05</v>
      </c>
      <c r="BH110" s="2">
        <f t="shared" si="143"/>
        <v>4.4900741799571625E-2</v>
      </c>
      <c r="BI110" s="2">
        <f t="shared" si="158"/>
        <v>2.5000000000000006E-4</v>
      </c>
      <c r="BJ110" s="2">
        <f t="shared" si="144"/>
        <v>1.5171006581229417E-4</v>
      </c>
      <c r="BK110" s="2">
        <f t="shared" si="145"/>
        <v>2.5000000000000006E-4</v>
      </c>
      <c r="BL110" s="2">
        <f t="shared" si="146"/>
        <v>29.728336184172438</v>
      </c>
      <c r="BM110" s="2">
        <f t="shared" si="147"/>
        <v>5.6176624297666651</v>
      </c>
      <c r="BN110" s="2">
        <f t="shared" si="148"/>
        <v>3.592003242480116</v>
      </c>
      <c r="BO110" s="2">
        <f t="shared" si="159"/>
        <v>72.384329931800082</v>
      </c>
      <c r="BP110" s="2">
        <f t="shared" si="160"/>
        <v>9.0335795947183364</v>
      </c>
      <c r="BQ110" s="2">
        <f t="shared" si="161"/>
        <v>6.8959246730280839</v>
      </c>
      <c r="BR110" s="11">
        <f t="shared" si="162"/>
        <v>4.5483514708746869E-2</v>
      </c>
      <c r="BS110" s="17">
        <f t="shared" si="135"/>
        <v>9.1181855881213331E-2</v>
      </c>
      <c r="BT110" s="17">
        <f t="shared" si="136"/>
        <v>0.2349502921834461</v>
      </c>
      <c r="BU110" s="12">
        <f>(BU$3*temperature!$I220+BU$4*temperature!$I220^2+BU$5*temperature!$I220^6)*(K110/K$56)^$BW$1</f>
        <v>2.3097990656986798</v>
      </c>
      <c r="BV110" s="12">
        <f>(BV$3*temperature!$I220+BV$4*temperature!$I220^2+BV$5*temperature!$I220^6)*(L110/L$56)^$BW$1</f>
        <v>0.60890256884592431</v>
      </c>
      <c r="BW110" s="12">
        <f>(BW$3*temperature!$I220+BW$4*temperature!$I220^2+BW$5*temperature!$I220^6)*(M110/M$56)^$BW$1</f>
        <v>-0.44312703179182117</v>
      </c>
      <c r="BX110" s="12">
        <f>(BX$3*temperature!$M220+BX$4*temperature!$M220^2+BX$5*temperature!$M220^6)*(K110/K$56)^$BW$1</f>
        <v>2.309796079850162</v>
      </c>
      <c r="BY110" s="12">
        <f>(BY$3*temperature!$M220+BY$4*temperature!$M220^2+BY$5*temperature!$M220^6)*(L110/L$56)^$BW$1</f>
        <v>0.60889965141643332</v>
      </c>
      <c r="BZ110" s="12">
        <f>(BZ$3*temperature!$M220+BZ$4*temperature!$M220^2+BZ$5*temperature!$M220^6)*(M110/M$56)^$BW$1</f>
        <v>-0.44313004000615042</v>
      </c>
      <c r="CA110" s="19">
        <f t="shared" si="149"/>
        <v>-2.9858485177669536E-6</v>
      </c>
      <c r="CB110" s="19">
        <f t="shared" si="150"/>
        <v>-2.9174294909894982E-6</v>
      </c>
      <c r="CC110" s="19">
        <f t="shared" si="151"/>
        <v>-3.0082143292475827E-6</v>
      </c>
      <c r="CD110" s="19">
        <f t="shared" si="152"/>
        <v>-5.0630860868859972E-3</v>
      </c>
      <c r="CE110" s="19">
        <f t="shared" si="153"/>
        <v>-4.6166158588861533E-4</v>
      </c>
      <c r="CF110" s="19"/>
      <c r="CG110" s="19"/>
      <c r="CH110" s="19"/>
    </row>
    <row r="111" spans="1:86" x14ac:dyDescent="0.3">
      <c r="A111" s="2">
        <f t="shared" si="85"/>
        <v>2065</v>
      </c>
      <c r="B111" s="5">
        <f t="shared" si="86"/>
        <v>1160.002955084859</v>
      </c>
      <c r="C111" s="5">
        <f t="shared" si="87"/>
        <v>2937.1603946907176</v>
      </c>
      <c r="D111" s="5">
        <f t="shared" si="88"/>
        <v>4289.0626486667152</v>
      </c>
      <c r="E111" s="15">
        <f t="shared" si="89"/>
        <v>2.4458299735902422E-4</v>
      </c>
      <c r="F111" s="15">
        <f t="shared" si="90"/>
        <v>4.8184490542772595E-4</v>
      </c>
      <c r="G111" s="15">
        <f t="shared" si="91"/>
        <v>9.8366923417707894E-4</v>
      </c>
      <c r="H111" s="5">
        <f t="shared" si="92"/>
        <v>120677.81307618129</v>
      </c>
      <c r="I111" s="5">
        <f t="shared" si="93"/>
        <v>37736.504023103291</v>
      </c>
      <c r="J111" s="5">
        <f t="shared" si="94"/>
        <v>14626.094680059128</v>
      </c>
      <c r="K111" s="5">
        <f t="shared" si="95"/>
        <v>104032.33245845759</v>
      </c>
      <c r="L111" s="5">
        <f t="shared" si="96"/>
        <v>12847.954810815476</v>
      </c>
      <c r="M111" s="5">
        <f t="shared" si="97"/>
        <v>3410.0911733256571</v>
      </c>
      <c r="N111" s="15">
        <f t="shared" si="98"/>
        <v>1.4590118706858668E-2</v>
      </c>
      <c r="O111" s="15">
        <f t="shared" si="99"/>
        <v>1.8617680088614197E-2</v>
      </c>
      <c r="P111" s="15">
        <f t="shared" si="100"/>
        <v>1.696188677398669E-2</v>
      </c>
      <c r="Q111" s="5">
        <f t="shared" si="101"/>
        <v>9376.1619934840255</v>
      </c>
      <c r="R111" s="5">
        <f t="shared" si="102"/>
        <v>11526.81595612294</v>
      </c>
      <c r="S111" s="5">
        <f t="shared" si="103"/>
        <v>5609.9483913922095</v>
      </c>
      <c r="T111" s="5">
        <f t="shared" si="104"/>
        <v>77.695822906279034</v>
      </c>
      <c r="U111" s="5">
        <f t="shared" si="105"/>
        <v>305.4553211676926</v>
      </c>
      <c r="V111" s="5">
        <f t="shared" si="106"/>
        <v>383.55750554799022</v>
      </c>
      <c r="W111" s="15">
        <f t="shared" si="107"/>
        <v>-1.0734613539272964E-2</v>
      </c>
      <c r="X111" s="15">
        <f t="shared" si="108"/>
        <v>-1.217998157191269E-2</v>
      </c>
      <c r="Y111" s="15">
        <f t="shared" si="109"/>
        <v>-9.7425357312937999E-3</v>
      </c>
      <c r="Z111" s="5">
        <f t="shared" si="130"/>
        <v>16429.224702352632</v>
      </c>
      <c r="AA111" s="5">
        <f t="shared" si="131"/>
        <v>32162.40789843351</v>
      </c>
      <c r="AB111" s="5">
        <f t="shared" si="132"/>
        <v>21214.05628932087</v>
      </c>
      <c r="AC111" s="16">
        <f t="shared" si="113"/>
        <v>1.8517314904714541</v>
      </c>
      <c r="AD111" s="16">
        <f t="shared" si="114"/>
        <v>2.9227485109664535</v>
      </c>
      <c r="AE111" s="16">
        <f t="shared" si="115"/>
        <v>4.0125553791135928</v>
      </c>
      <c r="AF111" s="15">
        <f t="shared" si="116"/>
        <v>-4.0504037456468023E-3</v>
      </c>
      <c r="AG111" s="15">
        <f t="shared" si="117"/>
        <v>2.9673830763510267E-4</v>
      </c>
      <c r="AH111" s="15">
        <f t="shared" si="118"/>
        <v>9.7937136394747881E-3</v>
      </c>
      <c r="AI111" s="1">
        <f t="shared" si="76"/>
        <v>207192.95021004553</v>
      </c>
      <c r="AJ111" s="1">
        <f t="shared" si="77"/>
        <v>62325.606019380473</v>
      </c>
      <c r="AK111" s="1">
        <f t="shared" si="78"/>
        <v>24348.363487462961</v>
      </c>
      <c r="AL111" s="14">
        <f t="shared" si="119"/>
        <v>36.055710963312571</v>
      </c>
      <c r="AM111" s="14">
        <f t="shared" si="120"/>
        <v>6.9329060079773548</v>
      </c>
      <c r="AN111" s="14">
        <f t="shared" si="121"/>
        <v>2.4209305821742162</v>
      </c>
      <c r="AO111" s="11">
        <f t="shared" si="122"/>
        <v>1.1864459890893853E-2</v>
      </c>
      <c r="AP111" s="11">
        <f t="shared" si="123"/>
        <v>1.4946090252361998E-2</v>
      </c>
      <c r="AQ111" s="11">
        <f t="shared" si="124"/>
        <v>1.3557989671157877E-2</v>
      </c>
      <c r="AR111" s="1">
        <f t="shared" si="133"/>
        <v>120677.81307618129</v>
      </c>
      <c r="AS111" s="1">
        <f t="shared" si="128"/>
        <v>37736.504023103291</v>
      </c>
      <c r="AT111" s="1">
        <f t="shared" si="129"/>
        <v>14626.094680059128</v>
      </c>
      <c r="AU111" s="1">
        <f t="shared" si="82"/>
        <v>24135.56261523626</v>
      </c>
      <c r="AV111" s="1">
        <f t="shared" si="83"/>
        <v>7547.3008046206587</v>
      </c>
      <c r="AW111" s="1">
        <f t="shared" si="84"/>
        <v>2925.2189360118259</v>
      </c>
      <c r="AX111" s="1">
        <f t="shared" si="154"/>
        <v>83225.865966766083</v>
      </c>
      <c r="AY111" s="1">
        <f t="shared" si="140"/>
        <v>10278.363848652381</v>
      </c>
      <c r="AZ111" s="1">
        <f t="shared" si="141"/>
        <v>2728.0729386605253</v>
      </c>
      <c r="BA111" s="1">
        <f t="shared" si="155"/>
        <v>13142.037101402355</v>
      </c>
      <c r="BB111" s="1">
        <f t="shared" si="156"/>
        <v>27132.889625281303</v>
      </c>
      <c r="BC111" s="1">
        <f t="shared" si="157"/>
        <v>33932.27902656635</v>
      </c>
      <c r="BD111" s="1">
        <f t="shared" si="167"/>
        <v>6189.2042186806166</v>
      </c>
      <c r="BE111" s="2">
        <f t="shared" si="164"/>
        <v>0.05</v>
      </c>
      <c r="BF111" s="2">
        <f t="shared" si="165"/>
        <v>3.8949976355871406E-2</v>
      </c>
      <c r="BG111" s="2">
        <f t="shared" si="166"/>
        <v>0.05</v>
      </c>
      <c r="BH111" s="2">
        <f t="shared" si="143"/>
        <v>4.490879076790881E-2</v>
      </c>
      <c r="BI111" s="2">
        <f t="shared" si="158"/>
        <v>2.5000000000000006E-4</v>
      </c>
      <c r="BJ111" s="2">
        <f t="shared" si="144"/>
        <v>1.5171006581229417E-4</v>
      </c>
      <c r="BK111" s="2">
        <f t="shared" si="145"/>
        <v>2.5000000000000006E-4</v>
      </c>
      <c r="BL111" s="2">
        <f t="shared" si="146"/>
        <v>30.169453269045331</v>
      </c>
      <c r="BM111" s="2">
        <f t="shared" si="147"/>
        <v>5.7250075088709043</v>
      </c>
      <c r="BN111" s="2">
        <f t="shared" si="148"/>
        <v>3.6565236700147827</v>
      </c>
      <c r="BO111" s="2">
        <f t="shared" si="159"/>
        <v>73.453139306628685</v>
      </c>
      <c r="BP111" s="2">
        <f t="shared" si="160"/>
        <v>9.1400864269538022</v>
      </c>
      <c r="BQ111" s="2">
        <f t="shared" si="161"/>
        <v>6.8945299666343818</v>
      </c>
      <c r="BR111" s="11">
        <f t="shared" si="162"/>
        <v>4.5313855411049014E-2</v>
      </c>
      <c r="BS111" s="17">
        <f t="shared" si="135"/>
        <v>8.7215010660990647E-2</v>
      </c>
      <c r="BT111" s="17">
        <f t="shared" si="136"/>
        <v>0.22810707978975348</v>
      </c>
      <c r="BU111" s="12">
        <f>(BU$3*temperature!$I221+BU$4*temperature!$I221^2+BU$5*temperature!$I221^6)*(K111/K$56)^$BW$1</f>
        <v>2.2488494002035755</v>
      </c>
      <c r="BV111" s="12">
        <f>(BV$3*temperature!$I221+BV$4*temperature!$I221^2+BV$5*temperature!$I221^6)*(L111/L$56)^$BW$1</f>
        <v>0.55511857500014261</v>
      </c>
      <c r="BW111" s="12">
        <f>(BW$3*temperature!$I221+BW$4*temperature!$I221^2+BW$5*temperature!$I221^6)*(M111/M$56)^$BW$1</f>
        <v>-0.49362258703077128</v>
      </c>
      <c r="BX111" s="12">
        <f>(BX$3*temperature!$M221+BX$4*temperature!$M221^2+BX$5*temperature!$M221^6)*(K111/K$56)^$BW$1</f>
        <v>2.2488462909256155</v>
      </c>
      <c r="BY111" s="12">
        <f>(BY$3*temperature!$M221+BY$4*temperature!$M221^2+BY$5*temperature!$M221^6)*(L111/L$56)^$BW$1</f>
        <v>0.55511558176416664</v>
      </c>
      <c r="BZ111" s="12">
        <f>(BZ$3*temperature!$M221+BZ$4*temperature!$M221^2+BZ$5*temperature!$M221^6)*(M111/M$56)^$BW$1</f>
        <v>-0.49362564749851456</v>
      </c>
      <c r="CA111" s="19">
        <f t="shared" si="149"/>
        <v>-3.1092779599894982E-6</v>
      </c>
      <c r="CB111" s="19">
        <f t="shared" si="150"/>
        <v>-2.9932359759676785E-6</v>
      </c>
      <c r="CC111" s="19">
        <f t="shared" si="151"/>
        <v>-3.0604677432877203E-6</v>
      </c>
      <c r="CD111" s="19">
        <f t="shared" si="152"/>
        <v>-5.3293781688529785E-3</v>
      </c>
      <c r="CE111" s="19">
        <f t="shared" si="153"/>
        <v>-4.6480177381296334E-4</v>
      </c>
      <c r="CF111" s="19"/>
      <c r="CG111" s="19"/>
      <c r="CH111" s="19"/>
    </row>
    <row r="112" spans="1:86" x14ac:dyDescent="0.3">
      <c r="A112" s="2">
        <f t="shared" si="85"/>
        <v>2066</v>
      </c>
      <c r="B112" s="5">
        <f t="shared" si="86"/>
        <v>1160.272486234574</v>
      </c>
      <c r="C112" s="5">
        <f t="shared" si="87"/>
        <v>2938.5048876746932</v>
      </c>
      <c r="D112" s="5">
        <f t="shared" si="88"/>
        <v>4293.0707166891189</v>
      </c>
      <c r="E112" s="15">
        <f t="shared" si="89"/>
        <v>2.3235384749107301E-4</v>
      </c>
      <c r="F112" s="15">
        <f t="shared" si="90"/>
        <v>4.577526601563396E-4</v>
      </c>
      <c r="G112" s="15">
        <f t="shared" si="91"/>
        <v>9.3448577246822489E-4</v>
      </c>
      <c r="H112" s="5">
        <f t="shared" si="92"/>
        <v>122445.03549902359</v>
      </c>
      <c r="I112" s="5">
        <f t="shared" si="93"/>
        <v>38448.608204946329</v>
      </c>
      <c r="J112" s="5">
        <f t="shared" si="94"/>
        <v>14885.211079677172</v>
      </c>
      <c r="K112" s="5">
        <f t="shared" si="95"/>
        <v>105531.27558543925</v>
      </c>
      <c r="L112" s="5">
        <f t="shared" si="96"/>
        <v>13084.4118606764</v>
      </c>
      <c r="M112" s="5">
        <f t="shared" si="97"/>
        <v>3467.2643573774794</v>
      </c>
      <c r="N112" s="15">
        <f t="shared" si="98"/>
        <v>1.440843525814639E-2</v>
      </c>
      <c r="O112" s="15">
        <f t="shared" si="99"/>
        <v>1.8404256034732835E-2</v>
      </c>
      <c r="P112" s="15">
        <f t="shared" si="100"/>
        <v>1.676588136383006E-2</v>
      </c>
      <c r="Q112" s="5">
        <f t="shared" si="101"/>
        <v>9411.34439369951</v>
      </c>
      <c r="R112" s="5">
        <f t="shared" si="102"/>
        <v>11601.286220751739</v>
      </c>
      <c r="S112" s="5">
        <f t="shared" si="103"/>
        <v>5653.7110365776671</v>
      </c>
      <c r="T112" s="5">
        <f t="shared" si="104"/>
        <v>76.861788273764333</v>
      </c>
      <c r="U112" s="5">
        <f t="shared" si="105"/>
        <v>301.73488098482744</v>
      </c>
      <c r="V112" s="5">
        <f t="shared" si="106"/>
        <v>379.820682845183</v>
      </c>
      <c r="W112" s="15">
        <f t="shared" si="107"/>
        <v>-1.0734613539272964E-2</v>
      </c>
      <c r="X112" s="15">
        <f t="shared" si="108"/>
        <v>-1.217998157191269E-2</v>
      </c>
      <c r="Y112" s="15">
        <f t="shared" si="109"/>
        <v>-9.7425357312937999E-3</v>
      </c>
      <c r="Z112" s="5">
        <f t="shared" si="130"/>
        <v>16427.22023035643</v>
      </c>
      <c r="AA112" s="5">
        <f t="shared" si="131"/>
        <v>32387.367806748473</v>
      </c>
      <c r="AB112" s="5">
        <f t="shared" si="132"/>
        <v>21594.152960881256</v>
      </c>
      <c r="AC112" s="16">
        <f t="shared" si="113"/>
        <v>1.8442312303065165</v>
      </c>
      <c r="AD112" s="16">
        <f t="shared" si="114"/>
        <v>2.9236158024132406</v>
      </c>
      <c r="AE112" s="16">
        <f t="shared" si="115"/>
        <v>4.0518531974591658</v>
      </c>
      <c r="AF112" s="15">
        <f t="shared" si="116"/>
        <v>-4.0504037456468023E-3</v>
      </c>
      <c r="AG112" s="15">
        <f t="shared" si="117"/>
        <v>2.9673830763510267E-4</v>
      </c>
      <c r="AH112" s="15">
        <f t="shared" si="118"/>
        <v>9.7937136394747881E-3</v>
      </c>
      <c r="AI112" s="1">
        <f t="shared" si="76"/>
        <v>210609.21780427726</v>
      </c>
      <c r="AJ112" s="1">
        <f t="shared" si="77"/>
        <v>63640.34622206309</v>
      </c>
      <c r="AK112" s="1">
        <f t="shared" si="78"/>
        <v>24838.746074728489</v>
      </c>
      <c r="AL112" s="14">
        <f t="shared" si="119"/>
        <v>36.479214684508833</v>
      </c>
      <c r="AM112" s="14">
        <f t="shared" si="120"/>
        <v>7.0354896484946625</v>
      </c>
      <c r="AN112" s="14">
        <f t="shared" si="121"/>
        <v>2.4534253044836469</v>
      </c>
      <c r="AO112" s="11">
        <f t="shared" si="122"/>
        <v>1.1745815291984913E-2</v>
      </c>
      <c r="AP112" s="11">
        <f t="shared" si="123"/>
        <v>1.4796629349838377E-2</v>
      </c>
      <c r="AQ112" s="11">
        <f t="shared" si="124"/>
        <v>1.3422409774446298E-2</v>
      </c>
      <c r="AR112" s="1">
        <f t="shared" si="133"/>
        <v>122445.03549902359</v>
      </c>
      <c r="AS112" s="1">
        <f t="shared" si="128"/>
        <v>38448.608204946329</v>
      </c>
      <c r="AT112" s="1">
        <f t="shared" si="129"/>
        <v>14885.211079677172</v>
      </c>
      <c r="AU112" s="1">
        <f t="shared" si="82"/>
        <v>24489.007099804719</v>
      </c>
      <c r="AV112" s="1">
        <f t="shared" si="83"/>
        <v>7689.7216409892662</v>
      </c>
      <c r="AW112" s="1">
        <f t="shared" si="84"/>
        <v>2977.0422159354348</v>
      </c>
      <c r="AX112" s="1">
        <f t="shared" si="154"/>
        <v>84425.020468351402</v>
      </c>
      <c r="AY112" s="1">
        <f t="shared" si="140"/>
        <v>10467.52948854112</v>
      </c>
      <c r="AZ112" s="1">
        <f t="shared" si="141"/>
        <v>2773.8114859019834</v>
      </c>
      <c r="BA112" s="1">
        <f t="shared" si="155"/>
        <v>13161.689121781255</v>
      </c>
      <c r="BB112" s="1">
        <f t="shared" si="156"/>
        <v>27198.899136729462</v>
      </c>
      <c r="BC112" s="1">
        <f t="shared" si="157"/>
        <v>34035.368653435449</v>
      </c>
      <c r="BD112" s="1">
        <f t="shared" si="167"/>
        <v>6023.5548112382567</v>
      </c>
      <c r="BE112" s="2">
        <f t="shared" si="164"/>
        <v>0.05</v>
      </c>
      <c r="BF112" s="2">
        <f t="shared" si="165"/>
        <v>3.8949976355871406E-2</v>
      </c>
      <c r="BG112" s="2">
        <f t="shared" si="166"/>
        <v>0.05</v>
      </c>
      <c r="BH112" s="2">
        <f t="shared" si="143"/>
        <v>4.4917091614436112E-2</v>
      </c>
      <c r="BI112" s="2">
        <f t="shared" si="158"/>
        <v>2.5000000000000006E-4</v>
      </c>
      <c r="BJ112" s="2">
        <f t="shared" si="144"/>
        <v>1.5171006581229417E-4</v>
      </c>
      <c r="BK112" s="2">
        <f t="shared" si="145"/>
        <v>2.5000000000000006E-4</v>
      </c>
      <c r="BL112" s="2">
        <f t="shared" si="146"/>
        <v>30.611258874755904</v>
      </c>
      <c r="BM112" s="2">
        <f t="shared" si="147"/>
        <v>5.8330408811635213</v>
      </c>
      <c r="BN112" s="2">
        <f t="shared" si="148"/>
        <v>3.7213027699192938</v>
      </c>
      <c r="BO112" s="2">
        <f t="shared" si="159"/>
        <v>74.537891245137857</v>
      </c>
      <c r="BP112" s="2">
        <f t="shared" si="160"/>
        <v>9.2478795401630478</v>
      </c>
      <c r="BQ112" s="2">
        <f t="shared" si="161"/>
        <v>6.8931673803748534</v>
      </c>
      <c r="BR112" s="11">
        <f t="shared" si="162"/>
        <v>4.5144904523110901E-2</v>
      </c>
      <c r="BS112" s="17">
        <f t="shared" si="135"/>
        <v>8.3434281684418188E-2</v>
      </c>
      <c r="BT112" s="17">
        <f t="shared" si="136"/>
        <v>0.22146318426189657</v>
      </c>
      <c r="BU112" s="12">
        <f>(BU$3*temperature!$I222+BU$4*temperature!$I222^2+BU$5*temperature!$I222^6)*(K112/K$56)^$BW$1</f>
        <v>2.1856669321547377</v>
      </c>
      <c r="BV112" s="12">
        <f>(BV$3*temperature!$I222+BV$4*temperature!$I222^2+BV$5*temperature!$I222^6)*(L112/L$56)^$BW$1</f>
        <v>0.49989585642026718</v>
      </c>
      <c r="BW112" s="12">
        <f>(BW$3*temperature!$I222+BW$4*temperature!$I222^2+BW$5*temperature!$I222^6)*(M112/M$56)^$BW$1</f>
        <v>-0.54524978479707675</v>
      </c>
      <c r="BX112" s="12">
        <f>(BX$3*temperature!$M222+BX$4*temperature!$M222^2+BX$5*temperature!$M222^6)*(K112/K$56)^$BW$1</f>
        <v>2.1856637017439953</v>
      </c>
      <c r="BY112" s="12">
        <f>(BY$3*temperature!$M222+BY$4*temperature!$M222^2+BY$5*temperature!$M222^6)*(L112/L$56)^$BW$1</f>
        <v>0.49989278923310582</v>
      </c>
      <c r="BZ112" s="12">
        <f>(BZ$3*temperature!$M222+BZ$4*temperature!$M222^2+BZ$5*temperature!$M222^6)*(M112/M$56)^$BW$1</f>
        <v>-0.54525289602023297</v>
      </c>
      <c r="CA112" s="19">
        <f t="shared" si="149"/>
        <v>-3.2304107424607764E-6</v>
      </c>
      <c r="CB112" s="19">
        <f t="shared" si="150"/>
        <v>-3.0671871613652257E-6</v>
      </c>
      <c r="CC112" s="19">
        <f t="shared" si="151"/>
        <v>-3.1112231562158144E-6</v>
      </c>
      <c r="CD112" s="19">
        <f t="shared" si="152"/>
        <v>-5.5978804889186187E-3</v>
      </c>
      <c r="CE112" s="19">
        <f t="shared" si="153"/>
        <v>-4.6705513754814466E-4</v>
      </c>
      <c r="CF112" s="19"/>
      <c r="CG112" s="19"/>
      <c r="CH112" s="19"/>
    </row>
    <row r="113" spans="1:86" x14ac:dyDescent="0.3">
      <c r="A113" s="2">
        <f t="shared" si="85"/>
        <v>2067</v>
      </c>
      <c r="B113" s="5">
        <f t="shared" si="86"/>
        <v>1160.5286003220729</v>
      </c>
      <c r="C113" s="5">
        <f t="shared" si="87"/>
        <v>2939.7827406824481</v>
      </c>
      <c r="D113" s="5">
        <f t="shared" si="88"/>
        <v>4296.8819395188175</v>
      </c>
      <c r="E113" s="15">
        <f t="shared" si="89"/>
        <v>2.2073615511651934E-4</v>
      </c>
      <c r="F113" s="15">
        <f t="shared" si="90"/>
        <v>4.3486502714852262E-4</v>
      </c>
      <c r="G113" s="15">
        <f t="shared" si="91"/>
        <v>8.8776148384481365E-4</v>
      </c>
      <c r="H113" s="5">
        <f t="shared" si="92"/>
        <v>124214.63476487121</v>
      </c>
      <c r="I113" s="5">
        <f t="shared" si="93"/>
        <v>39165.125468707542</v>
      </c>
      <c r="J113" s="5">
        <f t="shared" si="94"/>
        <v>15145.321771298737</v>
      </c>
      <c r="K113" s="5">
        <f t="shared" si="95"/>
        <v>107032.80792080337</v>
      </c>
      <c r="L113" s="5">
        <f t="shared" si="96"/>
        <v>13322.455747058253</v>
      </c>
      <c r="M113" s="5">
        <f t="shared" si="97"/>
        <v>3524.723737928618</v>
      </c>
      <c r="N113" s="15">
        <f t="shared" si="98"/>
        <v>1.4228315985325812E-2</v>
      </c>
      <c r="O113" s="15">
        <f t="shared" si="99"/>
        <v>1.8192937437047751E-2</v>
      </c>
      <c r="P113" s="15">
        <f t="shared" si="100"/>
        <v>1.6571964127534589E-2</v>
      </c>
      <c r="Q113" s="5">
        <f t="shared" si="101"/>
        <v>9444.8717490677918</v>
      </c>
      <c r="R113" s="5">
        <f t="shared" si="102"/>
        <v>11673.547728960295</v>
      </c>
      <c r="S113" s="5">
        <f t="shared" si="103"/>
        <v>5696.4624573820565</v>
      </c>
      <c r="T113" s="5">
        <f t="shared" si="104"/>
        <v>76.03670668070805</v>
      </c>
      <c r="U113" s="5">
        <f t="shared" si="105"/>
        <v>298.05975569482899</v>
      </c>
      <c r="V113" s="5">
        <f t="shared" si="106"/>
        <v>376.1202662710794</v>
      </c>
      <c r="W113" s="15">
        <f t="shared" si="107"/>
        <v>-1.0734613539272964E-2</v>
      </c>
      <c r="X113" s="15">
        <f t="shared" si="108"/>
        <v>-1.217998157191269E-2</v>
      </c>
      <c r="Y113" s="15">
        <f t="shared" si="109"/>
        <v>-9.7425357312937999E-3</v>
      </c>
      <c r="Z113" s="5">
        <f t="shared" si="130"/>
        <v>16422.073945249111</v>
      </c>
      <c r="AA113" s="5">
        <f t="shared" si="131"/>
        <v>32606.282628116165</v>
      </c>
      <c r="AB113" s="5">
        <f t="shared" si="132"/>
        <v>21975.743522905148</v>
      </c>
      <c r="AC113" s="16">
        <f t="shared" si="113"/>
        <v>1.8367613492234443</v>
      </c>
      <c r="AD113" s="16">
        <f t="shared" si="114"/>
        <v>2.9244833512186239</v>
      </c>
      <c r="AE113" s="16">
        <f t="shared" si="115"/>
        <v>4.0915358873842713</v>
      </c>
      <c r="AF113" s="15">
        <f t="shared" si="116"/>
        <v>-4.0504037456468023E-3</v>
      </c>
      <c r="AG113" s="15">
        <f t="shared" si="117"/>
        <v>2.9673830763510267E-4</v>
      </c>
      <c r="AH113" s="15">
        <f t="shared" si="118"/>
        <v>9.7937136394747881E-3</v>
      </c>
      <c r="AI113" s="1">
        <f t="shared" si="76"/>
        <v>214037.30312365427</v>
      </c>
      <c r="AJ113" s="1">
        <f t="shared" si="77"/>
        <v>64966.033240846045</v>
      </c>
      <c r="AK113" s="1">
        <f t="shared" si="78"/>
        <v>25331.913683191076</v>
      </c>
      <c r="AL113" s="14">
        <f t="shared" si="119"/>
        <v>36.903408021012922</v>
      </c>
      <c r="AM113" s="14">
        <f t="shared" si="120"/>
        <v>7.1385501657918295</v>
      </c>
      <c r="AN113" s="14">
        <f t="shared" si="121"/>
        <v>2.4860268754735442</v>
      </c>
      <c r="AO113" s="11">
        <f t="shared" si="122"/>
        <v>1.1628357139065064E-2</v>
      </c>
      <c r="AP113" s="11">
        <f t="shared" si="123"/>
        <v>1.4648663056339993E-2</v>
      </c>
      <c r="AQ113" s="11">
        <f t="shared" si="124"/>
        <v>1.3288185676701836E-2</v>
      </c>
      <c r="AR113" s="1">
        <f t="shared" si="133"/>
        <v>124214.63476487121</v>
      </c>
      <c r="AS113" s="1">
        <f t="shared" si="128"/>
        <v>39165.125468707542</v>
      </c>
      <c r="AT113" s="1">
        <f t="shared" si="129"/>
        <v>15145.321771298737</v>
      </c>
      <c r="AU113" s="1">
        <f t="shared" si="82"/>
        <v>24842.926952974245</v>
      </c>
      <c r="AV113" s="1">
        <f t="shared" si="83"/>
        <v>7833.0250937415085</v>
      </c>
      <c r="AW113" s="1">
        <f t="shared" si="84"/>
        <v>3029.0643542597477</v>
      </c>
      <c r="AX113" s="1">
        <f t="shared" si="154"/>
        <v>85626.246336642696</v>
      </c>
      <c r="AY113" s="1">
        <f t="shared" si="140"/>
        <v>10657.964597646602</v>
      </c>
      <c r="AZ113" s="1">
        <f t="shared" si="141"/>
        <v>2819.7789903428943</v>
      </c>
      <c r="BA113" s="1">
        <f t="shared" si="155"/>
        <v>13180.990381000986</v>
      </c>
      <c r="BB113" s="1">
        <f t="shared" si="156"/>
        <v>27263.729582532182</v>
      </c>
      <c r="BC113" s="1">
        <f t="shared" si="157"/>
        <v>34136.20812848035</v>
      </c>
      <c r="BD113" s="1">
        <f t="shared" si="167"/>
        <v>5862.0508429153833</v>
      </c>
      <c r="BE113" s="2">
        <f t="shared" si="164"/>
        <v>0.05</v>
      </c>
      <c r="BF113" s="2">
        <f t="shared" si="165"/>
        <v>3.8949976355871406E-2</v>
      </c>
      <c r="BG113" s="2">
        <f t="shared" si="166"/>
        <v>0.05</v>
      </c>
      <c r="BH113" s="2">
        <f t="shared" si="143"/>
        <v>4.4925642413616788E-2</v>
      </c>
      <c r="BI113" s="2">
        <f t="shared" si="158"/>
        <v>2.5000000000000006E-4</v>
      </c>
      <c r="BJ113" s="2">
        <f t="shared" si="144"/>
        <v>1.5171006581229417E-4</v>
      </c>
      <c r="BK113" s="2">
        <f t="shared" si="145"/>
        <v>2.5000000000000006E-4</v>
      </c>
      <c r="BL113" s="2">
        <f t="shared" si="146"/>
        <v>31.053658691217809</v>
      </c>
      <c r="BM113" s="2">
        <f t="shared" si="147"/>
        <v>5.9417437624043794</v>
      </c>
      <c r="BN113" s="2">
        <f t="shared" si="148"/>
        <v>3.7863304428246853</v>
      </c>
      <c r="BO113" s="2">
        <f t="shared" si="159"/>
        <v>75.638823195535792</v>
      </c>
      <c r="BP113" s="2">
        <f t="shared" si="160"/>
        <v>9.3569741045272341</v>
      </c>
      <c r="BQ113" s="2">
        <f t="shared" si="161"/>
        <v>6.8918358805529776</v>
      </c>
      <c r="BR113" s="11">
        <f t="shared" si="162"/>
        <v>4.4976704720464972E-2</v>
      </c>
      <c r="BS113" s="17">
        <f t="shared" si="135"/>
        <v>7.9830348235289353E-2</v>
      </c>
      <c r="BT113" s="17">
        <f t="shared" si="136"/>
        <v>0.2150128002542685</v>
      </c>
      <c r="BU113" s="12">
        <f>(BU$3*temperature!$I223+BU$4*temperature!$I223^2+BU$5*temperature!$I223^6)*(K113/K$56)^$BW$1</f>
        <v>2.1202538102733408</v>
      </c>
      <c r="BV113" s="12">
        <f>(BV$3*temperature!$I223+BV$4*temperature!$I223^2+BV$5*temperature!$I223^6)*(L113/L$56)^$BW$1</f>
        <v>0.44324104858773949</v>
      </c>
      <c r="BW113" s="12">
        <f>(BW$3*temperature!$I223+BW$4*temperature!$I223^2+BW$5*temperature!$I223^6)*(M113/M$56)^$BW$1</f>
        <v>-0.59800245606829416</v>
      </c>
      <c r="BX113" s="12">
        <f>(BX$3*temperature!$M223+BX$4*temperature!$M223^2+BX$5*temperature!$M223^6)*(K113/K$56)^$BW$1</f>
        <v>2.1202504610780912</v>
      </c>
      <c r="BY113" s="12">
        <f>(BY$3*temperature!$M223+BY$4*temperature!$M223^2+BY$5*temperature!$M223^6)*(L113/L$56)^$BW$1</f>
        <v>0.44323790931748053</v>
      </c>
      <c r="BZ113" s="12">
        <f>(BZ$3*temperature!$M223+BZ$4*temperature!$M223^2+BZ$5*temperature!$M223^6)*(M113/M$56)^$BW$1</f>
        <v>-0.59800561655165141</v>
      </c>
      <c r="CA113" s="19">
        <f t="shared" si="149"/>
        <v>-3.3491952495801058E-6</v>
      </c>
      <c r="CB113" s="19">
        <f t="shared" si="150"/>
        <v>-3.1392702589672083E-6</v>
      </c>
      <c r="CC113" s="19">
        <f t="shared" si="151"/>
        <v>-3.1604833572451696E-6</v>
      </c>
      <c r="CD113" s="19">
        <f t="shared" si="152"/>
        <v>-5.8683551565377979E-3</v>
      </c>
      <c r="CE113" s="19">
        <f t="shared" si="153"/>
        <v>-4.6847283571476838E-4</v>
      </c>
      <c r="CF113" s="19"/>
      <c r="CG113" s="19"/>
      <c r="CH113" s="19"/>
    </row>
    <row r="114" spans="1:86" x14ac:dyDescent="0.3">
      <c r="A114" s="2">
        <f t="shared" si="85"/>
        <v>2068</v>
      </c>
      <c r="B114" s="5">
        <f t="shared" si="86"/>
        <v>1160.7719624121537</v>
      </c>
      <c r="C114" s="5">
        <f t="shared" si="87"/>
        <v>2940.9972289487187</v>
      </c>
      <c r="D114" s="5">
        <f t="shared" si="88"/>
        <v>4300.5058154910248</v>
      </c>
      <c r="E114" s="15">
        <f t="shared" si="89"/>
        <v>2.0969934736069336E-4</v>
      </c>
      <c r="F114" s="15">
        <f t="shared" si="90"/>
        <v>4.1312177579109647E-4</v>
      </c>
      <c r="G114" s="15">
        <f t="shared" si="91"/>
        <v>8.4337340965257295E-4</v>
      </c>
      <c r="H114" s="5">
        <f t="shared" si="92"/>
        <v>125986.23384137236</v>
      </c>
      <c r="I114" s="5">
        <f t="shared" si="93"/>
        <v>39885.930655257602</v>
      </c>
      <c r="J114" s="5">
        <f t="shared" si="94"/>
        <v>15406.38627676322</v>
      </c>
      <c r="K114" s="5">
        <f t="shared" si="95"/>
        <v>108536.59282014826</v>
      </c>
      <c r="L114" s="5">
        <f t="shared" si="96"/>
        <v>13562.042922942544</v>
      </c>
      <c r="M114" s="5">
        <f t="shared" si="97"/>
        <v>3582.4591194057352</v>
      </c>
      <c r="N114" s="15">
        <f t="shared" si="98"/>
        <v>1.404975659853358E-2</v>
      </c>
      <c r="O114" s="15">
        <f t="shared" si="99"/>
        <v>1.7983709642810819E-2</v>
      </c>
      <c r="P114" s="15">
        <f t="shared" si="100"/>
        <v>1.6380115370700388E-2</v>
      </c>
      <c r="Q114" s="5">
        <f t="shared" si="101"/>
        <v>9476.7452373936121</v>
      </c>
      <c r="R114" s="5">
        <f t="shared" si="102"/>
        <v>11743.590366551653</v>
      </c>
      <c r="S114" s="5">
        <f t="shared" si="103"/>
        <v>5738.199483986873</v>
      </c>
      <c r="T114" s="5">
        <f t="shared" si="104"/>
        <v>75.220482019691602</v>
      </c>
      <c r="U114" s="5">
        <f t="shared" si="105"/>
        <v>294.42939336313719</v>
      </c>
      <c r="V114" s="5">
        <f t="shared" si="106"/>
        <v>372.45590113766968</v>
      </c>
      <c r="W114" s="15">
        <f t="shared" si="107"/>
        <v>-1.0734613539272964E-2</v>
      </c>
      <c r="X114" s="15">
        <f t="shared" si="108"/>
        <v>-1.217998157191269E-2</v>
      </c>
      <c r="Y114" s="15">
        <f t="shared" si="109"/>
        <v>-9.7425357312937999E-3</v>
      </c>
      <c r="Z114" s="5">
        <f t="shared" si="130"/>
        <v>16413.823618982842</v>
      </c>
      <c r="AA114" s="5">
        <f t="shared" si="131"/>
        <v>32819.114801251184</v>
      </c>
      <c r="AB114" s="5">
        <f t="shared" si="132"/>
        <v>22358.768136828003</v>
      </c>
      <c r="AC114" s="16">
        <f t="shared" si="113"/>
        <v>1.8293217241746904</v>
      </c>
      <c r="AD114" s="16">
        <f t="shared" si="114"/>
        <v>2.9253511574589717</v>
      </c>
      <c r="AE114" s="16">
        <f t="shared" si="115"/>
        <v>4.1316072182109469</v>
      </c>
      <c r="AF114" s="15">
        <f t="shared" si="116"/>
        <v>-4.0504037456468023E-3</v>
      </c>
      <c r="AG114" s="15">
        <f t="shared" si="117"/>
        <v>2.9673830763510267E-4</v>
      </c>
      <c r="AH114" s="15">
        <f t="shared" si="118"/>
        <v>9.7937136394747881E-3</v>
      </c>
      <c r="AI114" s="1">
        <f t="shared" si="76"/>
        <v>217476.49976426311</v>
      </c>
      <c r="AJ114" s="1">
        <f t="shared" si="77"/>
        <v>66302.455010502948</v>
      </c>
      <c r="AK114" s="1">
        <f t="shared" si="78"/>
        <v>25827.786669131714</v>
      </c>
      <c r="AL114" s="14">
        <f t="shared" si="119"/>
        <v>37.328242769048728</v>
      </c>
      <c r="AM114" s="14">
        <f t="shared" si="120"/>
        <v>7.2420746797203996</v>
      </c>
      <c r="AN114" s="14">
        <f t="shared" si="121"/>
        <v>2.5187313143249219</v>
      </c>
      <c r="AO114" s="11">
        <f t="shared" si="122"/>
        <v>1.1512073567674414E-2</v>
      </c>
      <c r="AP114" s="11">
        <f t="shared" si="123"/>
        <v>1.4502176425776593E-2</v>
      </c>
      <c r="AQ114" s="11">
        <f t="shared" si="124"/>
        <v>1.3155303819934818E-2</v>
      </c>
      <c r="AR114" s="1">
        <f t="shared" si="133"/>
        <v>125986.23384137236</v>
      </c>
      <c r="AS114" s="1">
        <f t="shared" si="128"/>
        <v>39885.930655257602</v>
      </c>
      <c r="AT114" s="1">
        <f t="shared" si="129"/>
        <v>15406.38627676322</v>
      </c>
      <c r="AU114" s="1">
        <f t="shared" si="82"/>
        <v>25197.246768274475</v>
      </c>
      <c r="AV114" s="1">
        <f t="shared" si="83"/>
        <v>7977.1861310515205</v>
      </c>
      <c r="AW114" s="1">
        <f t="shared" si="84"/>
        <v>3081.2772553526443</v>
      </c>
      <c r="AX114" s="1">
        <f t="shared" si="154"/>
        <v>86829.274256118602</v>
      </c>
      <c r="AY114" s="1">
        <f t="shared" si="140"/>
        <v>10849.634338354035</v>
      </c>
      <c r="AZ114" s="1">
        <f t="shared" si="141"/>
        <v>2865.9672955245878</v>
      </c>
      <c r="BA114" s="1">
        <f t="shared" si="155"/>
        <v>13199.949485843777</v>
      </c>
      <c r="BB114" s="1">
        <f t="shared" si="156"/>
        <v>27327.412909549967</v>
      </c>
      <c r="BC114" s="1">
        <f t="shared" si="157"/>
        <v>34234.869773416933</v>
      </c>
      <c r="BD114" s="1">
        <f t="shared" si="167"/>
        <v>5704.6054110553259</v>
      </c>
      <c r="BE114" s="2">
        <f t="shared" si="164"/>
        <v>0.05</v>
      </c>
      <c r="BF114" s="2">
        <f t="shared" si="165"/>
        <v>3.8949976355871406E-2</v>
      </c>
      <c r="BG114" s="2">
        <f t="shared" si="166"/>
        <v>0.05</v>
      </c>
      <c r="BH114" s="2">
        <f t="shared" si="143"/>
        <v>4.4934441264587746E-2</v>
      </c>
      <c r="BI114" s="2">
        <f t="shared" si="158"/>
        <v>2.5000000000000006E-4</v>
      </c>
      <c r="BJ114" s="2">
        <f t="shared" si="144"/>
        <v>1.5171006581229417E-4</v>
      </c>
      <c r="BK114" s="2">
        <f t="shared" si="145"/>
        <v>2.5000000000000006E-4</v>
      </c>
      <c r="BL114" s="2">
        <f t="shared" si="146"/>
        <v>31.496558460343099</v>
      </c>
      <c r="BM114" s="2">
        <f t="shared" si="147"/>
        <v>6.0510971646937319</v>
      </c>
      <c r="BN114" s="2">
        <f t="shared" si="148"/>
        <v>3.8515965691908058</v>
      </c>
      <c r="BO114" s="2">
        <f t="shared" si="159"/>
        <v>76.756176236515259</v>
      </c>
      <c r="BP114" s="2">
        <f t="shared" si="160"/>
        <v>9.4673854877705796</v>
      </c>
      <c r="BQ114" s="2">
        <f t="shared" si="161"/>
        <v>6.8905344795748213</v>
      </c>
      <c r="BR114" s="11">
        <f t="shared" si="162"/>
        <v>4.4809296348410993E-2</v>
      </c>
      <c r="BS114" s="17">
        <f t="shared" si="135"/>
        <v>7.6394380730854916E-2</v>
      </c>
      <c r="BT114" s="17">
        <f t="shared" si="136"/>
        <v>0.20875029150899854</v>
      </c>
      <c r="BU114" s="12">
        <f>(BU$3*temperature!$I224+BU$4*temperature!$I224^2+BU$5*temperature!$I224^6)*(K114/K$56)^$BW$1</f>
        <v>2.0526136739745962</v>
      </c>
      <c r="BV114" s="12">
        <f>(BV$3*temperature!$I224+BV$4*temperature!$I224^2+BV$5*temperature!$I224^6)*(L114/L$56)^$BW$1</f>
        <v>0.38516170993474769</v>
      </c>
      <c r="BW114" s="12">
        <f>(BW$3*temperature!$I224+BW$4*temperature!$I224^2+BW$5*temperature!$I224^6)*(M114/M$56)^$BW$1</f>
        <v>-0.65187373690990058</v>
      </c>
      <c r="BX114" s="12">
        <f>(BX$3*temperature!$M224+BX$4*temperature!$M224^2+BX$5*temperature!$M224^6)*(K114/K$56)^$BW$1</f>
        <v>2.0526102083870246</v>
      </c>
      <c r="BY114" s="12">
        <f>(BY$3*temperature!$M224+BY$4*temperature!$M224^2+BY$5*temperature!$M224^6)*(L114/L$56)^$BW$1</f>
        <v>0.38515850045804595</v>
      </c>
      <c r="BZ114" s="12">
        <f>(BZ$3*temperature!$M224+BZ$4*temperature!$M224^2+BZ$5*temperature!$M224^6)*(M114/M$56)^$BW$1</f>
        <v>-0.65187694516328565</v>
      </c>
      <c r="CA114" s="19">
        <f t="shared" si="149"/>
        <v>-3.4655875715827733E-6</v>
      </c>
      <c r="CB114" s="19">
        <f t="shared" si="150"/>
        <v>-3.2094767017376569E-6</v>
      </c>
      <c r="CC114" s="19">
        <f t="shared" si="151"/>
        <v>-3.2082533850674722E-6</v>
      </c>
      <c r="CD114" s="19">
        <f t="shared" si="152"/>
        <v>-6.1405688228043688E-3</v>
      </c>
      <c r="CE114" s="19">
        <f t="shared" si="153"/>
        <v>-4.6910495255333452E-4</v>
      </c>
      <c r="CF114" s="19"/>
      <c r="CG114" s="19"/>
      <c r="CH114" s="19"/>
    </row>
    <row r="115" spans="1:86" x14ac:dyDescent="0.3">
      <c r="A115" s="2">
        <f t="shared" si="85"/>
        <v>2069</v>
      </c>
      <c r="B115" s="5">
        <f t="shared" si="86"/>
        <v>1161.0032048789585</v>
      </c>
      <c r="C115" s="5">
        <f t="shared" si="87"/>
        <v>2942.1514694466478</v>
      </c>
      <c r="D115" s="5">
        <f t="shared" si="88"/>
        <v>4303.951401131224</v>
      </c>
      <c r="E115" s="15">
        <f t="shared" si="89"/>
        <v>1.992143799926587E-4</v>
      </c>
      <c r="F115" s="15">
        <f t="shared" si="90"/>
        <v>3.9246568700154164E-4</v>
      </c>
      <c r="G115" s="15">
        <f t="shared" si="91"/>
        <v>8.0120473916994424E-4</v>
      </c>
      <c r="H115" s="5">
        <f t="shared" si="92"/>
        <v>127759.456192283</v>
      </c>
      <c r="I115" s="5">
        <f t="shared" si="93"/>
        <v>40610.897350880681</v>
      </c>
      <c r="J115" s="5">
        <f t="shared" si="94"/>
        <v>15668.3640494425</v>
      </c>
      <c r="K115" s="5">
        <f t="shared" si="95"/>
        <v>110042.2941602497</v>
      </c>
      <c r="L115" s="5">
        <f t="shared" si="96"/>
        <v>13803.129367271724</v>
      </c>
      <c r="M115" s="5">
        <f t="shared" si="97"/>
        <v>3640.4602629398473</v>
      </c>
      <c r="N115" s="15">
        <f t="shared" si="98"/>
        <v>1.3872752967254876E-2</v>
      </c>
      <c r="O115" s="15">
        <f t="shared" si="99"/>
        <v>1.7776558126161079E-2</v>
      </c>
      <c r="P115" s="15">
        <f t="shared" si="100"/>
        <v>1.619031553491479E-2</v>
      </c>
      <c r="Q115" s="5">
        <f t="shared" si="101"/>
        <v>9506.966868530777</v>
      </c>
      <c r="R115" s="5">
        <f t="shared" si="102"/>
        <v>11811.405321309645</v>
      </c>
      <c r="S115" s="5">
        <f t="shared" si="103"/>
        <v>5778.9194083272459</v>
      </c>
      <c r="T115" s="5">
        <f t="shared" si="104"/>
        <v>74.41301921497238</v>
      </c>
      <c r="U115" s="5">
        <f t="shared" si="105"/>
        <v>290.84324877774475</v>
      </c>
      <c r="V115" s="5">
        <f t="shared" si="106"/>
        <v>368.82723621250472</v>
      </c>
      <c r="W115" s="15">
        <f t="shared" si="107"/>
        <v>-1.0734613539272964E-2</v>
      </c>
      <c r="X115" s="15">
        <f t="shared" si="108"/>
        <v>-1.217998157191269E-2</v>
      </c>
      <c r="Y115" s="15">
        <f t="shared" si="109"/>
        <v>-9.7425357312937999E-3</v>
      </c>
      <c r="Z115" s="5">
        <f t="shared" si="130"/>
        <v>16402.508169679084</v>
      </c>
      <c r="AA115" s="5">
        <f t="shared" si="131"/>
        <v>33025.830410726696</v>
      </c>
      <c r="AB115" s="5">
        <f t="shared" si="132"/>
        <v>22743.166855547897</v>
      </c>
      <c r="AC115" s="16">
        <f t="shared" si="113"/>
        <v>1.8219122326111001</v>
      </c>
      <c r="AD115" s="16">
        <f t="shared" si="114"/>
        <v>2.9262192212106743</v>
      </c>
      <c r="AE115" s="16">
        <f t="shared" si="115"/>
        <v>4.1720709961768918</v>
      </c>
      <c r="AF115" s="15">
        <f t="shared" si="116"/>
        <v>-4.0504037456468023E-3</v>
      </c>
      <c r="AG115" s="15">
        <f t="shared" si="117"/>
        <v>2.9673830763510267E-4</v>
      </c>
      <c r="AH115" s="15">
        <f t="shared" si="118"/>
        <v>9.7937136394747881E-3</v>
      </c>
      <c r="AI115" s="1">
        <f t="shared" si="76"/>
        <v>220926.0965561113</v>
      </c>
      <c r="AJ115" s="1">
        <f t="shared" si="77"/>
        <v>67649.395640504168</v>
      </c>
      <c r="AK115" s="1">
        <f t="shared" si="78"/>
        <v>26326.285257571188</v>
      </c>
      <c r="AL115" s="14">
        <f t="shared" si="119"/>
        <v>37.753670991188933</v>
      </c>
      <c r="AM115" s="14">
        <f t="shared" si="120"/>
        <v>7.3460502659674152</v>
      </c>
      <c r="AN115" s="14">
        <f t="shared" si="121"/>
        <v>2.5515346432488428</v>
      </c>
      <c r="AO115" s="11">
        <f t="shared" si="122"/>
        <v>1.1396952831997669E-2</v>
      </c>
      <c r="AP115" s="11">
        <f t="shared" si="123"/>
        <v>1.4357154661518826E-2</v>
      </c>
      <c r="AQ115" s="11">
        <f t="shared" si="124"/>
        <v>1.302375078173547E-2</v>
      </c>
      <c r="AR115" s="1">
        <f t="shared" si="133"/>
        <v>127759.456192283</v>
      </c>
      <c r="AS115" s="1">
        <f t="shared" si="128"/>
        <v>40610.897350880681</v>
      </c>
      <c r="AT115" s="1">
        <f t="shared" si="129"/>
        <v>15668.3640494425</v>
      </c>
      <c r="AU115" s="1">
        <f t="shared" si="82"/>
        <v>25551.891238456603</v>
      </c>
      <c r="AV115" s="1">
        <f t="shared" si="83"/>
        <v>8122.1794701761364</v>
      </c>
      <c r="AW115" s="1">
        <f t="shared" si="84"/>
        <v>3133.6728098885001</v>
      </c>
      <c r="AX115" s="1">
        <f t="shared" si="154"/>
        <v>88033.835328199755</v>
      </c>
      <c r="AY115" s="1">
        <f t="shared" si="140"/>
        <v>11042.503493817379</v>
      </c>
      <c r="AZ115" s="1">
        <f t="shared" si="141"/>
        <v>2912.3682103518781</v>
      </c>
      <c r="BA115" s="1">
        <f t="shared" si="155"/>
        <v>13218.574719422515</v>
      </c>
      <c r="BB115" s="1">
        <f t="shared" si="156"/>
        <v>27389.979876014426</v>
      </c>
      <c r="BC115" s="1">
        <f t="shared" si="157"/>
        <v>34331.423170628368</v>
      </c>
      <c r="BD115" s="1">
        <f t="shared" si="167"/>
        <v>5551.1323141200146</v>
      </c>
      <c r="BE115" s="2">
        <f t="shared" si="164"/>
        <v>0.05</v>
      </c>
      <c r="BF115" s="2">
        <f t="shared" si="165"/>
        <v>3.8949976355871406E-2</v>
      </c>
      <c r="BG115" s="2">
        <f t="shared" si="166"/>
        <v>0.05</v>
      </c>
      <c r="BH115" s="2">
        <f t="shared" si="143"/>
        <v>4.4943486287266632E-2</v>
      </c>
      <c r="BI115" s="2">
        <f t="shared" si="158"/>
        <v>2.5000000000000006E-4</v>
      </c>
      <c r="BJ115" s="2">
        <f t="shared" si="144"/>
        <v>1.5171006581229417E-4</v>
      </c>
      <c r="BK115" s="2">
        <f t="shared" si="145"/>
        <v>2.5000000000000006E-4</v>
      </c>
      <c r="BL115" s="2">
        <f t="shared" si="146"/>
        <v>31.93986404807076</v>
      </c>
      <c r="BM115" s="2">
        <f t="shared" si="147"/>
        <v>6.1610819097984306</v>
      </c>
      <c r="BN115" s="2">
        <f t="shared" si="148"/>
        <v>3.917091012360626</v>
      </c>
      <c r="BO115" s="2">
        <f t="shared" si="159"/>
        <v>77.890195127872715</v>
      </c>
      <c r="BP115" s="2">
        <f t="shared" si="160"/>
        <v>9.5791292569210391</v>
      </c>
      <c r="BQ115" s="2">
        <f t="shared" si="161"/>
        <v>6.8892622337774441</v>
      </c>
      <c r="BR115" s="11">
        <f t="shared" si="162"/>
        <v>4.4642717511132995E-2</v>
      </c>
      <c r="BS115" s="17">
        <f t="shared" si="135"/>
        <v>7.3118013974274393E-2</v>
      </c>
      <c r="BT115" s="17">
        <f t="shared" si="136"/>
        <v>0.20267018593106653</v>
      </c>
      <c r="BU115" s="12">
        <f>(BU$3*temperature!$I225+BU$4*temperature!$I225^2+BU$5*temperature!$I225^6)*(K115/K$56)^$BW$1</f>
        <v>1.9827516173413715</v>
      </c>
      <c r="BV115" s="12">
        <f>(BV$3*temperature!$I225+BV$4*temperature!$I225^2+BV$5*temperature!$I225^6)*(L115/L$56)^$BW$1</f>
        <v>0.32566629332898411</v>
      </c>
      <c r="BW115" s="12">
        <f>(BW$3*temperature!$I225+BW$4*temperature!$I225^2+BW$5*temperature!$I225^6)*(M115/M$56)^$BW$1</f>
        <v>-0.70685609003202143</v>
      </c>
      <c r="BX115" s="12">
        <f>(BX$3*temperature!$M225+BX$4*temperature!$M225^2+BX$5*temperature!$M225^6)*(K115/K$56)^$BW$1</f>
        <v>1.9827480377903461</v>
      </c>
      <c r="BY115" s="12">
        <f>(BY$3*temperature!$M225+BY$4*temperature!$M225^2+BY$5*temperature!$M225^6)*(L115/L$56)^$BW$1</f>
        <v>0.32566301552714183</v>
      </c>
      <c r="BZ115" s="12">
        <f>(BZ$3*temperature!$M225+BZ$4*temperature!$M225^2+BZ$5*temperature!$M225^6)*(M115/M$56)^$BW$1</f>
        <v>-0.70685934457239419</v>
      </c>
      <c r="CA115" s="19">
        <f t="shared" si="149"/>
        <v>-3.5795510253677776E-6</v>
      </c>
      <c r="CB115" s="19">
        <f t="shared" si="150"/>
        <v>-3.2778018422829902E-6</v>
      </c>
      <c r="CC115" s="19">
        <f t="shared" si="151"/>
        <v>-3.2545403727546329E-6</v>
      </c>
      <c r="CD115" s="19">
        <f t="shared" si="152"/>
        <v>-6.4142928994092626E-3</v>
      </c>
      <c r="CE115" s="19">
        <f t="shared" si="153"/>
        <v>-4.6900035785409549E-4</v>
      </c>
      <c r="CF115" s="19"/>
      <c r="CG115" s="19"/>
      <c r="CH115" s="19"/>
    </row>
    <row r="116" spans="1:86" x14ac:dyDescent="0.3">
      <c r="A116" s="2">
        <f t="shared" si="85"/>
        <v>2070</v>
      </c>
      <c r="B116" s="5">
        <f t="shared" si="86"/>
        <v>1161.2229289859065</v>
      </c>
      <c r="C116" s="5">
        <f t="shared" si="87"/>
        <v>2943.2484282694809</v>
      </c>
      <c r="D116" s="5">
        <f t="shared" si="88"/>
        <v>4307.2273300779807</v>
      </c>
      <c r="E116" s="15">
        <f t="shared" si="89"/>
        <v>1.8925366099302576E-4</v>
      </c>
      <c r="F116" s="15">
        <f t="shared" si="90"/>
        <v>3.7284240265146454E-4</v>
      </c>
      <c r="G116" s="15">
        <f t="shared" si="91"/>
        <v>7.6114450221144696E-4</v>
      </c>
      <c r="H116" s="5">
        <f t="shared" si="92"/>
        <v>129533.92606054954</v>
      </c>
      <c r="I116" s="5">
        <f t="shared" si="93"/>
        <v>41339.897975751599</v>
      </c>
      <c r="J116" s="5">
        <f t="shared" si="94"/>
        <v>15931.214487249787</v>
      </c>
      <c r="K116" s="5">
        <f t="shared" si="95"/>
        <v>111549.5765947984</v>
      </c>
      <c r="L116" s="5">
        <f t="shared" si="96"/>
        <v>14045.670619811697</v>
      </c>
      <c r="M116" s="5">
        <f t="shared" si="97"/>
        <v>3698.7168928837009</v>
      </c>
      <c r="N116" s="15">
        <f t="shared" si="98"/>
        <v>1.3697301079107937E-2</v>
      </c>
      <c r="O116" s="15">
        <f t="shared" si="99"/>
        <v>1.757146847547908E-2</v>
      </c>
      <c r="P116" s="15">
        <f t="shared" si="100"/>
        <v>1.600254521026101E-2</v>
      </c>
      <c r="Q116" s="5">
        <f t="shared" si="101"/>
        <v>9535.5394760053878</v>
      </c>
      <c r="R116" s="5">
        <f t="shared" si="102"/>
        <v>11876.98507275838</v>
      </c>
      <c r="S116" s="5">
        <f t="shared" si="103"/>
        <v>5818.6199762460337</v>
      </c>
      <c r="T116" s="5">
        <f t="shared" si="104"/>
        <v>73.614224211409152</v>
      </c>
      <c r="U116" s="5">
        <f t="shared" si="105"/>
        <v>287.30078336731663</v>
      </c>
      <c r="V116" s="5">
        <f t="shared" si="106"/>
        <v>365.23392368503005</v>
      </c>
      <c r="W116" s="15">
        <f t="shared" si="107"/>
        <v>-1.0734613539272964E-2</v>
      </c>
      <c r="X116" s="15">
        <f t="shared" si="108"/>
        <v>-1.217998157191269E-2</v>
      </c>
      <c r="Y116" s="15">
        <f t="shared" si="109"/>
        <v>-9.7425357312937999E-3</v>
      </c>
      <c r="Z116" s="5">
        <f t="shared" si="130"/>
        <v>16388.167621705779</v>
      </c>
      <c r="AA116" s="5">
        <f t="shared" si="131"/>
        <v>33226.399166669013</v>
      </c>
      <c r="AB116" s="5">
        <f t="shared" si="132"/>
        <v>23128.879641485179</v>
      </c>
      <c r="AC116" s="16">
        <f t="shared" si="113"/>
        <v>1.8145327524798924</v>
      </c>
      <c r="AD116" s="16">
        <f t="shared" si="114"/>
        <v>2.9270875425501459</v>
      </c>
      <c r="AE116" s="16">
        <f t="shared" si="115"/>
        <v>4.2129310647970062</v>
      </c>
      <c r="AF116" s="15">
        <f t="shared" si="116"/>
        <v>-4.0504037456468023E-3</v>
      </c>
      <c r="AG116" s="15">
        <f t="shared" si="117"/>
        <v>2.9673830763510267E-4</v>
      </c>
      <c r="AH116" s="15">
        <f t="shared" si="118"/>
        <v>9.7937136394747881E-3</v>
      </c>
      <c r="AI116" s="1">
        <f t="shared" si="76"/>
        <v>224385.37813895676</v>
      </c>
      <c r="AJ116" s="1">
        <f t="shared" si="77"/>
        <v>69006.635546629885</v>
      </c>
      <c r="AK116" s="1">
        <f t="shared" si="78"/>
        <v>26827.329541702569</v>
      </c>
      <c r="AL116" s="14">
        <f t="shared" si="119"/>
        <v>38.179645030635058</v>
      </c>
      <c r="AM116" s="14">
        <f t="shared" si="120"/>
        <v>7.4504639619890041</v>
      </c>
      <c r="AN116" s="14">
        <f t="shared" si="121"/>
        <v>2.5844328890404338</v>
      </c>
      <c r="AO116" s="11">
        <f t="shared" si="122"/>
        <v>1.1282983303677692E-2</v>
      </c>
      <c r="AP116" s="11">
        <f t="shared" si="123"/>
        <v>1.4213583114903637E-2</v>
      </c>
      <c r="AQ116" s="11">
        <f t="shared" si="124"/>
        <v>1.2893513273918116E-2</v>
      </c>
      <c r="AR116" s="1">
        <f t="shared" si="133"/>
        <v>129533.92606054954</v>
      </c>
      <c r="AS116" s="1">
        <f t="shared" si="128"/>
        <v>41339.897975751599</v>
      </c>
      <c r="AT116" s="1">
        <f t="shared" si="129"/>
        <v>15931.214487249787</v>
      </c>
      <c r="AU116" s="1">
        <f t="shared" si="82"/>
        <v>25906.785212109909</v>
      </c>
      <c r="AV116" s="1">
        <f t="shared" si="83"/>
        <v>8267.9795951503202</v>
      </c>
      <c r="AW116" s="1">
        <f t="shared" si="84"/>
        <v>3186.2428974499576</v>
      </c>
      <c r="AX116" s="1">
        <f t="shared" si="154"/>
        <v>89239.661275838735</v>
      </c>
      <c r="AY116" s="1">
        <f t="shared" si="140"/>
        <v>11236.536495849357</v>
      </c>
      <c r="AZ116" s="1">
        <f t="shared" si="141"/>
        <v>2958.9735143069606</v>
      </c>
      <c r="BA116" s="1">
        <f t="shared" si="155"/>
        <v>13236.874055734614</v>
      </c>
      <c r="BB116" s="1">
        <f t="shared" si="156"/>
        <v>27451.460098844771</v>
      </c>
      <c r="BC116" s="1">
        <f t="shared" si="157"/>
        <v>34425.93525807681</v>
      </c>
      <c r="BD116" s="1">
        <f t="shared" si="167"/>
        <v>5401.5461381671103</v>
      </c>
      <c r="BE116" s="2">
        <f t="shared" si="164"/>
        <v>0.05</v>
      </c>
      <c r="BF116" s="2">
        <f t="shared" si="165"/>
        <v>3.8949976355871406E-2</v>
      </c>
      <c r="BG116" s="2">
        <f t="shared" si="166"/>
        <v>0.05</v>
      </c>
      <c r="BH116" s="2">
        <f t="shared" si="143"/>
        <v>4.4952775618694943E-2</v>
      </c>
      <c r="BI116" s="2">
        <f t="shared" si="158"/>
        <v>2.5000000000000006E-4</v>
      </c>
      <c r="BJ116" s="2">
        <f t="shared" si="144"/>
        <v>1.5171006581229417E-4</v>
      </c>
      <c r="BK116" s="2">
        <f t="shared" si="145"/>
        <v>2.5000000000000006E-4</v>
      </c>
      <c r="BL116" s="2">
        <f t="shared" si="146"/>
        <v>32.38348151513739</v>
      </c>
      <c r="BM116" s="2">
        <f t="shared" si="147"/>
        <v>6.2716786425748019</v>
      </c>
      <c r="BN116" s="2">
        <f t="shared" si="148"/>
        <v>3.9828036218124474</v>
      </c>
      <c r="BO116" s="2">
        <f t="shared" si="159"/>
        <v>79.041128362016892</v>
      </c>
      <c r="BP116" s="2">
        <f t="shared" si="160"/>
        <v>9.6922211801086018</v>
      </c>
      <c r="BQ116" s="2">
        <f t="shared" si="161"/>
        <v>6.8880182413482416</v>
      </c>
      <c r="BR116" s="11">
        <f t="shared" si="162"/>
        <v>4.4477004157583461E-2</v>
      </c>
      <c r="BS116" s="17">
        <f t="shared" si="135"/>
        <v>6.9993321878008649E-2</v>
      </c>
      <c r="BT116" s="17">
        <f t="shared" si="136"/>
        <v>0.19676717080686071</v>
      </c>
      <c r="BU116" s="12">
        <f>(BU$3*temperature!$I226+BU$4*temperature!$I226^2+BU$5*temperature!$I226^6)*(K116/K$56)^$BW$1</f>
        <v>1.9106741515321082</v>
      </c>
      <c r="BV116" s="12">
        <f>(BV$3*temperature!$I226+BV$4*temperature!$I226^2+BV$5*temperature!$I226^6)*(L116/L$56)^$BW$1</f>
        <v>0.26476411680842954</v>
      </c>
      <c r="BW116" s="12">
        <f>(BW$3*temperature!$I226+BW$4*temperature!$I226^2+BW$5*temperature!$I226^6)*(M116/M$56)^$BW$1</f>
        <v>-0.76294132689632155</v>
      </c>
      <c r="BX116" s="12">
        <f>(BX$3*temperature!$M226+BX$4*temperature!$M226^2+BX$5*temperature!$M226^6)*(K116/K$56)^$BW$1</f>
        <v>1.9106704604764468</v>
      </c>
      <c r="BY116" s="12">
        <f>(BY$3*temperature!$M226+BY$4*temperature!$M226^2+BY$5*temperature!$M226^6)*(L116/L$56)^$BW$1</f>
        <v>0.26476077256375563</v>
      </c>
      <c r="BZ116" s="12">
        <f>(BZ$3*temperature!$M226+BZ$4*temperature!$M226^2+BZ$5*temperature!$M226^6)*(M116/M$56)^$BW$1</f>
        <v>-0.76294462624971848</v>
      </c>
      <c r="CA116" s="19">
        <f t="shared" si="149"/>
        <v>-3.6910556613367618E-6</v>
      </c>
      <c r="CB116" s="19">
        <f t="shared" si="150"/>
        <v>-3.3442446739084808E-6</v>
      </c>
      <c r="CC116" s="19">
        <f t="shared" si="151"/>
        <v>-3.2993533969349897E-6</v>
      </c>
      <c r="CD116" s="19">
        <f t="shared" si="152"/>
        <v>-6.6893037138210367E-3</v>
      </c>
      <c r="CE116" s="19">
        <f t="shared" si="153"/>
        <v>-4.6820658798123448E-4</v>
      </c>
      <c r="CF116" s="19"/>
      <c r="CG116" s="19"/>
      <c r="CH116" s="19"/>
    </row>
    <row r="117" spans="1:86" x14ac:dyDescent="0.3">
      <c r="A117" s="2">
        <f t="shared" si="85"/>
        <v>2071</v>
      </c>
      <c r="B117" s="5">
        <f t="shared" si="86"/>
        <v>1161.4317063919191</v>
      </c>
      <c r="C117" s="5">
        <f t="shared" si="87"/>
        <v>2944.2909276942974</v>
      </c>
      <c r="D117" s="5">
        <f t="shared" si="88"/>
        <v>4310.3418313599414</v>
      </c>
      <c r="E117" s="15">
        <f t="shared" si="89"/>
        <v>1.7979097794337446E-4</v>
      </c>
      <c r="F117" s="15">
        <f t="shared" si="90"/>
        <v>3.542002825188913E-4</v>
      </c>
      <c r="G117" s="15">
        <f t="shared" si="91"/>
        <v>7.2308727710087455E-4</v>
      </c>
      <c r="H117" s="5">
        <f t="shared" si="92"/>
        <v>131309.26874597048</v>
      </c>
      <c r="I117" s="5">
        <f t="shared" si="93"/>
        <v>42072.803872871802</v>
      </c>
      <c r="J117" s="5">
        <f t="shared" si="94"/>
        <v>16194.896946358247</v>
      </c>
      <c r="K117" s="5">
        <f t="shared" si="95"/>
        <v>113058.10580451025</v>
      </c>
      <c r="L117" s="5">
        <f t="shared" si="96"/>
        <v>14289.621815945826</v>
      </c>
      <c r="M117" s="5">
        <f t="shared" si="97"/>
        <v>3757.2187032898619</v>
      </c>
      <c r="N117" s="15">
        <f t="shared" si="98"/>
        <v>1.3523397002138005E-2</v>
      </c>
      <c r="O117" s="15">
        <f t="shared" si="99"/>
        <v>1.7368426381153323E-2</v>
      </c>
      <c r="P117" s="15">
        <f t="shared" si="100"/>
        <v>1.5816785144793899E-2</v>
      </c>
      <c r="Q117" s="5">
        <f t="shared" si="101"/>
        <v>9562.4667076016667</v>
      </c>
      <c r="R117" s="5">
        <f t="shared" si="102"/>
        <v>11940.323380840327</v>
      </c>
      <c r="S117" s="5">
        <f t="shared" si="103"/>
        <v>5857.2993798732668</v>
      </c>
      <c r="T117" s="5">
        <f t="shared" si="104"/>
        <v>72.824003963506286</v>
      </c>
      <c r="U117" s="5">
        <f t="shared" si="105"/>
        <v>283.8014651203066</v>
      </c>
      <c r="V117" s="5">
        <f t="shared" si="106"/>
        <v>361.67561913324801</v>
      </c>
      <c r="W117" s="15">
        <f t="shared" si="107"/>
        <v>-1.0734613539272964E-2</v>
      </c>
      <c r="X117" s="15">
        <f t="shared" si="108"/>
        <v>-1.217998157191269E-2</v>
      </c>
      <c r="Y117" s="15">
        <f t="shared" si="109"/>
        <v>-9.7425357312937999E-3</v>
      </c>
      <c r="Z117" s="5">
        <f t="shared" si="130"/>
        <v>16370.843064559003</v>
      </c>
      <c r="AA117" s="5">
        <f t="shared" si="131"/>
        <v>33420.794381349122</v>
      </c>
      <c r="AB117" s="5">
        <f t="shared" si="132"/>
        <v>23515.846385805868</v>
      </c>
      <c r="AC117" s="16">
        <f t="shared" si="113"/>
        <v>1.8071831622226491</v>
      </c>
      <c r="AD117" s="16">
        <f t="shared" si="114"/>
        <v>2.9279561215538221</v>
      </c>
      <c r="AE117" s="16">
        <f t="shared" si="115"/>
        <v>4.2541913052284759</v>
      </c>
      <c r="AF117" s="15">
        <f t="shared" si="116"/>
        <v>-4.0504037456468023E-3</v>
      </c>
      <c r="AG117" s="15">
        <f t="shared" si="117"/>
        <v>2.9673830763510267E-4</v>
      </c>
      <c r="AH117" s="15">
        <f t="shared" si="118"/>
        <v>9.7937136394747881E-3</v>
      </c>
      <c r="AI117" s="1">
        <f t="shared" si="76"/>
        <v>227853.625537171</v>
      </c>
      <c r="AJ117" s="1">
        <f t="shared" si="77"/>
        <v>70373.951587117219</v>
      </c>
      <c r="AK117" s="1">
        <f t="shared" si="78"/>
        <v>27330.839484982269</v>
      </c>
      <c r="AL117" s="14">
        <f t="shared" si="119"/>
        <v>38.606117525081849</v>
      </c>
      <c r="AM117" s="14">
        <f t="shared" si="120"/>
        <v>7.5553027728696458</v>
      </c>
      <c r="AN117" s="14">
        <f t="shared" si="121"/>
        <v>2.617422084603223</v>
      </c>
      <c r="AO117" s="11">
        <f t="shared" si="122"/>
        <v>1.1170153470640916E-2</v>
      </c>
      <c r="AP117" s="11">
        <f t="shared" si="123"/>
        <v>1.40714472837546E-2</v>
      </c>
      <c r="AQ117" s="11">
        <f t="shared" si="124"/>
        <v>1.2764578141178935E-2</v>
      </c>
      <c r="AR117" s="1">
        <f t="shared" si="133"/>
        <v>131309.26874597048</v>
      </c>
      <c r="AS117" s="1">
        <f t="shared" si="128"/>
        <v>42072.803872871802</v>
      </c>
      <c r="AT117" s="1">
        <f t="shared" si="129"/>
        <v>16194.896946358247</v>
      </c>
      <c r="AU117" s="1">
        <f t="shared" si="82"/>
        <v>26261.853749194095</v>
      </c>
      <c r="AV117" s="1">
        <f t="shared" si="83"/>
        <v>8414.56077457436</v>
      </c>
      <c r="AW117" s="1">
        <f t="shared" si="84"/>
        <v>3238.9793892716498</v>
      </c>
      <c r="AX117" s="1">
        <f t="shared" si="154"/>
        <v>90446.484643608201</v>
      </c>
      <c r="AY117" s="1">
        <f t="shared" si="140"/>
        <v>11431.697452756658</v>
      </c>
      <c r="AZ117" s="1">
        <f t="shared" si="141"/>
        <v>3005.7749626318896</v>
      </c>
      <c r="BA117" s="1">
        <f t="shared" si="155"/>
        <v>13254.855173563839</v>
      </c>
      <c r="BB117" s="1">
        <f t="shared" si="156"/>
        <v>27511.882099337945</v>
      </c>
      <c r="BC117" s="1">
        <f t="shared" si="157"/>
        <v>34518.470422504179</v>
      </c>
      <c r="BD117" s="1">
        <f t="shared" si="167"/>
        <v>5255.762334231692</v>
      </c>
      <c r="BE117" s="2">
        <f t="shared" si="164"/>
        <v>0.05</v>
      </c>
      <c r="BF117" s="2">
        <f t="shared" si="165"/>
        <v>3.8949976355871406E-2</v>
      </c>
      <c r="BG117" s="2">
        <f t="shared" si="166"/>
        <v>0.05</v>
      </c>
      <c r="BH117" s="2">
        <f t="shared" si="143"/>
        <v>4.4962307409605801E-2</v>
      </c>
      <c r="BI117" s="2">
        <f t="shared" si="158"/>
        <v>2.5000000000000006E-4</v>
      </c>
      <c r="BJ117" s="2">
        <f t="shared" si="144"/>
        <v>1.5171006581229417E-4</v>
      </c>
      <c r="BK117" s="2">
        <f t="shared" si="145"/>
        <v>2.5000000000000006E-4</v>
      </c>
      <c r="BL117" s="2">
        <f t="shared" si="146"/>
        <v>32.827317186492628</v>
      </c>
      <c r="BM117" s="2">
        <f t="shared" si="147"/>
        <v>6.382867844461126</v>
      </c>
      <c r="BN117" s="2">
        <f t="shared" si="148"/>
        <v>4.048724236589563</v>
      </c>
      <c r="BO117" s="2">
        <f t="shared" si="159"/>
        <v>80.209228216376971</v>
      </c>
      <c r="BP117" s="2">
        <f t="shared" si="160"/>
        <v>9.80667722840297</v>
      </c>
      <c r="BQ117" s="2">
        <f t="shared" si="161"/>
        <v>6.8868016403328216</v>
      </c>
      <c r="BR117" s="11">
        <f t="shared" si="162"/>
        <v>4.4312190164304849E-2</v>
      </c>
      <c r="BS117" s="17">
        <f t="shared" si="135"/>
        <v>6.7012793579367819E-2</v>
      </c>
      <c r="BT117" s="17">
        <f t="shared" si="136"/>
        <v>0.19103608816200068</v>
      </c>
      <c r="BU117" s="12">
        <f>(BU$3*temperature!$I227+BU$4*temperature!$I227^2+BU$5*temperature!$I227^6)*(K117/K$56)^$BW$1</f>
        <v>1.836389165805147</v>
      </c>
      <c r="BV117" s="12">
        <f>(BV$3*temperature!$I227+BV$4*temperature!$I227^2+BV$5*temperature!$I227^6)*(L117/L$56)^$BW$1</f>
        <v>0.20246533368184991</v>
      </c>
      <c r="BW117" s="12">
        <f>(BW$3*temperature!$I227+BW$4*temperature!$I227^2+BW$5*temperature!$I227^6)*(M117/M$56)^$BW$1</f>
        <v>-0.82012063029211479</v>
      </c>
      <c r="BX117" s="12">
        <f>(BX$3*temperature!$M227+BX$4*temperature!$M227^2+BX$5*temperature!$M227^6)*(K117/K$56)^$BW$1</f>
        <v>1.836385365727307</v>
      </c>
      <c r="BY117" s="12">
        <f>(BY$3*temperature!$M227+BY$4*temperature!$M227^2+BY$5*temperature!$M227^6)*(L117/L$56)^$BW$1</f>
        <v>0.20246192487428585</v>
      </c>
      <c r="BZ117" s="12">
        <f>(BZ$3*temperature!$M227+BZ$4*temperature!$M227^2+BZ$5*temperature!$M227^6)*(M117/M$56)^$BW$1</f>
        <v>-0.82012397299543993</v>
      </c>
      <c r="CA117" s="19">
        <f t="shared" si="149"/>
        <v>-3.8000778399549517E-6</v>
      </c>
      <c r="CB117" s="19">
        <f t="shared" si="150"/>
        <v>-3.4088075640537063E-6</v>
      </c>
      <c r="CC117" s="19">
        <f t="shared" si="151"/>
        <v>-3.3427033251376415E-6</v>
      </c>
      <c r="CD117" s="19">
        <f t="shared" si="152"/>
        <v>-6.9653827029789832E-3</v>
      </c>
      <c r="CE117" s="19">
        <f t="shared" si="153"/>
        <v>-4.6676975327602968E-4</v>
      </c>
      <c r="CF117" s="19"/>
      <c r="CG117" s="19"/>
      <c r="CH117" s="19"/>
    </row>
    <row r="118" spans="1:86" x14ac:dyDescent="0.3">
      <c r="A118" s="2">
        <f t="shared" si="85"/>
        <v>2072</v>
      </c>
      <c r="B118" s="5">
        <f t="shared" si="86"/>
        <v>1161.6300805871103</v>
      </c>
      <c r="C118" s="5">
        <f t="shared" si="87"/>
        <v>2945.2816529387837</v>
      </c>
      <c r="D118" s="5">
        <f t="shared" si="88"/>
        <v>4313.3027470312427</v>
      </c>
      <c r="E118" s="15">
        <f t="shared" si="89"/>
        <v>1.7080142904620573E-4</v>
      </c>
      <c r="F118" s="15">
        <f t="shared" si="90"/>
        <v>3.364902683929467E-4</v>
      </c>
      <c r="G118" s="15">
        <f t="shared" si="91"/>
        <v>6.8693291324583075E-4</v>
      </c>
      <c r="H118" s="5">
        <f t="shared" si="92"/>
        <v>133085.11087707203</v>
      </c>
      <c r="I118" s="5">
        <f t="shared" si="93"/>
        <v>42809.48539728683</v>
      </c>
      <c r="J118" s="5">
        <f t="shared" si="94"/>
        <v>16459.37075555083</v>
      </c>
      <c r="K118" s="5">
        <f t="shared" si="95"/>
        <v>114567.54874134134</v>
      </c>
      <c r="L118" s="5">
        <f t="shared" si="96"/>
        <v>14534.937721345526</v>
      </c>
      <c r="M118" s="5">
        <f t="shared" si="97"/>
        <v>3815.9553643387253</v>
      </c>
      <c r="N118" s="15">
        <f t="shared" si="98"/>
        <v>1.3351036850387965E-2</v>
      </c>
      <c r="O118" s="15">
        <f t="shared" si="99"/>
        <v>1.7167417623743741E-2</v>
      </c>
      <c r="P118" s="15">
        <f t="shared" si="100"/>
        <v>1.563301625147151E-2</v>
      </c>
      <c r="Q118" s="5">
        <f t="shared" si="101"/>
        <v>9587.7530149502018</v>
      </c>
      <c r="R118" s="5">
        <f t="shared" si="102"/>
        <v>12001.4152735231</v>
      </c>
      <c r="S118" s="5">
        <f t="shared" si="103"/>
        <v>5894.9562501906848</v>
      </c>
      <c r="T118" s="5">
        <f t="shared" si="104"/>
        <v>72.042266424575558</v>
      </c>
      <c r="U118" s="5">
        <f t="shared" si="105"/>
        <v>280.34476850505945</v>
      </c>
      <c r="V118" s="5">
        <f t="shared" si="106"/>
        <v>358.15198149070454</v>
      </c>
      <c r="W118" s="15">
        <f t="shared" si="107"/>
        <v>-1.0734613539272964E-2</v>
      </c>
      <c r="X118" s="15">
        <f t="shared" si="108"/>
        <v>-1.217998157191269E-2</v>
      </c>
      <c r="Y118" s="15">
        <f t="shared" si="109"/>
        <v>-9.7425357312937999E-3</v>
      </c>
      <c r="Z118" s="5">
        <f t="shared" si="130"/>
        <v>16350.57661065864</v>
      </c>
      <c r="AA118" s="5">
        <f t="shared" si="131"/>
        <v>33608.992942683937</v>
      </c>
      <c r="AB118" s="5">
        <f t="shared" si="132"/>
        <v>23904.00692868753</v>
      </c>
      <c r="AC118" s="16">
        <f t="shared" si="113"/>
        <v>1.7998633407733127</v>
      </c>
      <c r="AD118" s="16">
        <f t="shared" si="114"/>
        <v>2.9288249582981618</v>
      </c>
      <c r="AE118" s="16">
        <f t="shared" si="115"/>
        <v>4.2958556366394269</v>
      </c>
      <c r="AF118" s="15">
        <f t="shared" si="116"/>
        <v>-4.0504037456468023E-3</v>
      </c>
      <c r="AG118" s="15">
        <f t="shared" si="117"/>
        <v>2.9673830763510267E-4</v>
      </c>
      <c r="AH118" s="15">
        <f t="shared" si="118"/>
        <v>9.7937136394747881E-3</v>
      </c>
      <c r="AI118" s="1">
        <f t="shared" si="76"/>
        <v>231330.11673264799</v>
      </c>
      <c r="AJ118" s="1">
        <f t="shared" si="77"/>
        <v>71751.117202979862</v>
      </c>
      <c r="AK118" s="1">
        <f t="shared" si="78"/>
        <v>27836.734925755693</v>
      </c>
      <c r="AL118" s="14">
        <f t="shared" si="119"/>
        <v>39.033041420166008</v>
      </c>
      <c r="AM118" s="14">
        <f t="shared" si="120"/>
        <v>7.6605536771040734</v>
      </c>
      <c r="AN118" s="14">
        <f t="shared" si="121"/>
        <v>2.6504982704433142</v>
      </c>
      <c r="AO118" s="11">
        <f t="shared" si="122"/>
        <v>1.1058451935934506E-2</v>
      </c>
      <c r="AP118" s="11">
        <f t="shared" si="123"/>
        <v>1.3930732810917055E-2</v>
      </c>
      <c r="AQ118" s="11">
        <f t="shared" si="124"/>
        <v>1.2636932359767145E-2</v>
      </c>
      <c r="AR118" s="1">
        <f t="shared" si="133"/>
        <v>133085.11087707203</v>
      </c>
      <c r="AS118" s="1">
        <f t="shared" si="128"/>
        <v>42809.48539728683</v>
      </c>
      <c r="AT118" s="1">
        <f t="shared" si="129"/>
        <v>16459.37075555083</v>
      </c>
      <c r="AU118" s="1">
        <f t="shared" si="82"/>
        <v>26617.022175414408</v>
      </c>
      <c r="AV118" s="1">
        <f t="shared" si="83"/>
        <v>8561.897079457367</v>
      </c>
      <c r="AW118" s="1">
        <f t="shared" si="84"/>
        <v>3291.8741511101662</v>
      </c>
      <c r="AX118" s="1">
        <f t="shared" si="154"/>
        <v>91654.038993073074</v>
      </c>
      <c r="AY118" s="1">
        <f t="shared" si="140"/>
        <v>11627.95017707642</v>
      </c>
      <c r="AZ118" s="1">
        <f t="shared" si="141"/>
        <v>3052.7642914709804</v>
      </c>
      <c r="BA118" s="1">
        <f t="shared" si="155"/>
        <v>13272.525469755687</v>
      </c>
      <c r="BB118" s="1">
        <f t="shared" si="156"/>
        <v>27571.273347255526</v>
      </c>
      <c r="BC118" s="1">
        <f t="shared" si="157"/>
        <v>34609.090590767046</v>
      </c>
      <c r="BD118" s="1">
        <f t="shared" si="167"/>
        <v>5113.6972872863362</v>
      </c>
      <c r="BE118" s="2">
        <f t="shared" si="164"/>
        <v>0.05</v>
      </c>
      <c r="BF118" s="2">
        <f t="shared" si="165"/>
        <v>3.8949976355871406E-2</v>
      </c>
      <c r="BG118" s="2">
        <f t="shared" si="166"/>
        <v>0.05</v>
      </c>
      <c r="BH118" s="2">
        <f t="shared" si="143"/>
        <v>4.4972079821204443E-2</v>
      </c>
      <c r="BI118" s="2">
        <f t="shared" si="158"/>
        <v>2.5000000000000006E-4</v>
      </c>
      <c r="BJ118" s="2">
        <f t="shared" si="144"/>
        <v>1.5171006581229417E-4</v>
      </c>
      <c r="BK118" s="2">
        <f t="shared" si="145"/>
        <v>2.5000000000000006E-4</v>
      </c>
      <c r="BL118" s="2">
        <f t="shared" si="146"/>
        <v>33.271277719268014</v>
      </c>
      <c r="BM118" s="2">
        <f t="shared" si="147"/>
        <v>6.4946298470128312</v>
      </c>
      <c r="BN118" s="2">
        <f t="shared" si="148"/>
        <v>4.1148426888877081</v>
      </c>
      <c r="BO118" s="2">
        <f t="shared" si="159"/>
        <v>81.394750806718548</v>
      </c>
      <c r="BP118" s="2">
        <f t="shared" si="160"/>
        <v>9.9225135776900029</v>
      </c>
      <c r="BQ118" s="2">
        <f t="shared" si="161"/>
        <v>6.8856116067292943</v>
      </c>
      <c r="BR118" s="11">
        <f t="shared" si="162"/>
        <v>4.4148307415258631E-2</v>
      </c>
      <c r="BS118" s="17">
        <f t="shared" si="135"/>
        <v>6.416931087324039E-2</v>
      </c>
      <c r="BT118" s="17">
        <f t="shared" si="136"/>
        <v>0.18547193025436959</v>
      </c>
      <c r="BU118" s="12">
        <f>(BU$3*temperature!$I228+BU$4*temperature!$I228^2+BU$5*temperature!$I228^6)*(K118/K$56)^$BW$1</f>
        <v>1.7599058873332842</v>
      </c>
      <c r="BV118" s="12">
        <f>(BV$3*temperature!$I228+BV$4*temperature!$I228^2+BV$5*temperature!$I228^6)*(L118/L$56)^$BW$1</f>
        <v>0.13878090210479049</v>
      </c>
      <c r="BW118" s="12">
        <f>(BW$3*temperature!$I228+BW$4*temperature!$I228^2+BW$5*temperature!$I228^6)*(M118/M$56)^$BW$1</f>
        <v>-0.8783845773043818</v>
      </c>
      <c r="BX118" s="12">
        <f>(BX$3*temperature!$M228+BX$4*temperature!$M228^2+BX$5*temperature!$M228^6)*(K118/K$56)^$BW$1</f>
        <v>1.7599019807335066</v>
      </c>
      <c r="BY118" s="12">
        <f>(BY$3*temperature!$M228+BY$4*temperature!$M228^2+BY$5*temperature!$M228^6)*(L118/L$56)^$BW$1</f>
        <v>0.1387774306088021</v>
      </c>
      <c r="BZ118" s="12">
        <f>(BZ$3*temperature!$M228+BZ$4*temperature!$M228^2+BZ$5*temperature!$M228^6)*(M118/M$56)^$BW$1</f>
        <v>-0.87838796190705992</v>
      </c>
      <c r="CA118" s="19">
        <f t="shared" si="149"/>
        <v>-3.906599777669939E-6</v>
      </c>
      <c r="CB118" s="19">
        <f t="shared" si="150"/>
        <v>-3.4714959883941354E-6</v>
      </c>
      <c r="CC118" s="19">
        <f t="shared" si="151"/>
        <v>-3.3846026781247929E-6</v>
      </c>
      <c r="CD118" s="19">
        <f t="shared" si="152"/>
        <v>-7.2423165172493366E-3</v>
      </c>
      <c r="CE118" s="19">
        <f t="shared" si="153"/>
        <v>-4.6473446003777633E-4</v>
      </c>
      <c r="CF118" s="19"/>
      <c r="CG118" s="19"/>
      <c r="CH118" s="19"/>
    </row>
    <row r="119" spans="1:86" x14ac:dyDescent="0.3">
      <c r="A119" s="2">
        <f t="shared" si="85"/>
        <v>2073</v>
      </c>
      <c r="B119" s="5">
        <f t="shared" si="86"/>
        <v>1161.8185682610083</v>
      </c>
      <c r="C119" s="5">
        <f t="shared" si="87"/>
        <v>2946.2231586219796</v>
      </c>
      <c r="D119" s="5">
        <f t="shared" si="88"/>
        <v>4316.117549171885</v>
      </c>
      <c r="E119" s="15">
        <f t="shared" si="89"/>
        <v>1.6226135759389544E-4</v>
      </c>
      <c r="F119" s="15">
        <f t="shared" si="90"/>
        <v>3.1966575497329933E-4</v>
      </c>
      <c r="G119" s="15">
        <f t="shared" si="91"/>
        <v>6.5258626758353923E-4</v>
      </c>
      <c r="H119" s="5">
        <f t="shared" si="92"/>
        <v>134861.08067685741</v>
      </c>
      <c r="I119" s="5">
        <f t="shared" si="93"/>
        <v>43549.812005416708</v>
      </c>
      <c r="J119" s="5">
        <f t="shared" si="94"/>
        <v>16724.595231124524</v>
      </c>
      <c r="K119" s="5">
        <f t="shared" si="95"/>
        <v>116077.57386655935</v>
      </c>
      <c r="L119" s="5">
        <f t="shared" si="96"/>
        <v>14781.57276646553</v>
      </c>
      <c r="M119" s="5">
        <f t="shared" si="97"/>
        <v>3874.9165287060823</v>
      </c>
      <c r="N119" s="15">
        <f t="shared" si="98"/>
        <v>1.3180216752539442E-2</v>
      </c>
      <c r="O119" s="15">
        <f t="shared" si="99"/>
        <v>1.6968428062667407E-2</v>
      </c>
      <c r="P119" s="15">
        <f t="shared" si="100"/>
        <v>1.5451219612883094E-2</v>
      </c>
      <c r="Q119" s="5">
        <f t="shared" si="101"/>
        <v>9611.4036421599776</v>
      </c>
      <c r="R119" s="5">
        <f t="shared" si="102"/>
        <v>12060.257033350335</v>
      </c>
      <c r="S119" s="5">
        <f t="shared" si="103"/>
        <v>5931.5896497444373</v>
      </c>
      <c r="T119" s="5">
        <f t="shared" si="104"/>
        <v>71.268920536014406</v>
      </c>
      <c r="U119" s="5">
        <f t="shared" si="105"/>
        <v>276.93017439088567</v>
      </c>
      <c r="V119" s="5">
        <f t="shared" si="106"/>
        <v>354.6626730137977</v>
      </c>
      <c r="W119" s="15">
        <f t="shared" si="107"/>
        <v>-1.0734613539272964E-2</v>
      </c>
      <c r="X119" s="15">
        <f t="shared" si="108"/>
        <v>-1.217998157191269E-2</v>
      </c>
      <c r="Y119" s="15">
        <f t="shared" si="109"/>
        <v>-9.7425357312937999E-3</v>
      </c>
      <c r="Z119" s="5">
        <f t="shared" si="130"/>
        <v>16327.411352167925</v>
      </c>
      <c r="AA119" s="5">
        <f t="shared" si="131"/>
        <v>33790.975284669141</v>
      </c>
      <c r="AB119" s="5">
        <f t="shared" si="132"/>
        <v>24293.301080511479</v>
      </c>
      <c r="AC119" s="16">
        <f t="shared" si="113"/>
        <v>1.792573167556192</v>
      </c>
      <c r="AD119" s="16">
        <f t="shared" si="114"/>
        <v>2.9296940528596465</v>
      </c>
      <c r="AE119" s="16">
        <f t="shared" si="115"/>
        <v>4.3379280165811975</v>
      </c>
      <c r="AF119" s="15">
        <f t="shared" si="116"/>
        <v>-4.0504037456468023E-3</v>
      </c>
      <c r="AG119" s="15">
        <f t="shared" si="117"/>
        <v>2.9673830763510267E-4</v>
      </c>
      <c r="AH119" s="15">
        <f t="shared" si="118"/>
        <v>9.7937136394747881E-3</v>
      </c>
      <c r="AI119" s="1">
        <f t="shared" si="76"/>
        <v>234814.1272347976</v>
      </c>
      <c r="AJ119" s="1">
        <f t="shared" si="77"/>
        <v>73137.902562139236</v>
      </c>
      <c r="AK119" s="1">
        <f t="shared" si="78"/>
        <v>28344.935584290288</v>
      </c>
      <c r="AL119" s="14">
        <f t="shared" si="119"/>
        <v>39.460369982499671</v>
      </c>
      <c r="AM119" s="14">
        <f t="shared" si="120"/>
        <v>7.7662036322989048</v>
      </c>
      <c r="AN119" s="14">
        <f t="shared" si="121"/>
        <v>2.6836574961329536</v>
      </c>
      <c r="AO119" s="11">
        <f t="shared" si="122"/>
        <v>1.094786741657516E-2</v>
      </c>
      <c r="AP119" s="11">
        <f t="shared" si="123"/>
        <v>1.3791425482807885E-2</v>
      </c>
      <c r="AQ119" s="11">
        <f t="shared" si="124"/>
        <v>1.2510563036169473E-2</v>
      </c>
      <c r="AR119" s="1">
        <f t="shared" si="133"/>
        <v>134861.08067685741</v>
      </c>
      <c r="AS119" s="1">
        <f t="shared" si="128"/>
        <v>43549.812005416708</v>
      </c>
      <c r="AT119" s="1">
        <f t="shared" si="129"/>
        <v>16724.595231124524</v>
      </c>
      <c r="AU119" s="1">
        <f t="shared" si="82"/>
        <v>26972.216135371484</v>
      </c>
      <c r="AV119" s="1">
        <f t="shared" si="83"/>
        <v>8709.9624010833413</v>
      </c>
      <c r="AW119" s="1">
        <f t="shared" si="84"/>
        <v>3344.9190462249048</v>
      </c>
      <c r="AX119" s="1">
        <f t="shared" si="154"/>
        <v>92862.059093247488</v>
      </c>
      <c r="AY119" s="1">
        <f t="shared" si="140"/>
        <v>11825.258213172423</v>
      </c>
      <c r="AZ119" s="1">
        <f t="shared" si="141"/>
        <v>3099.9332229648658</v>
      </c>
      <c r="BA119" s="1">
        <f t="shared" si="155"/>
        <v>13289.892071891309</v>
      </c>
      <c r="BB119" s="1">
        <f t="shared" si="156"/>
        <v>27629.660303334393</v>
      </c>
      <c r="BC119" s="1">
        <f t="shared" si="157"/>
        <v>34697.855319177201</v>
      </c>
      <c r="BD119" s="1">
        <f t="shared" si="167"/>
        <v>4975.2683774096704</v>
      </c>
      <c r="BE119" s="2">
        <f t="shared" si="164"/>
        <v>0.05</v>
      </c>
      <c r="BF119" s="2">
        <f t="shared" si="165"/>
        <v>3.8949976355871406E-2</v>
      </c>
      <c r="BG119" s="2">
        <f t="shared" si="166"/>
        <v>0.05</v>
      </c>
      <c r="BH119" s="2">
        <f t="shared" si="143"/>
        <v>4.4982091022151283E-2</v>
      </c>
      <c r="BI119" s="2">
        <f t="shared" si="158"/>
        <v>2.5000000000000006E-4</v>
      </c>
      <c r="BJ119" s="2">
        <f t="shared" si="144"/>
        <v>1.5171006581229417E-4</v>
      </c>
      <c r="BK119" s="2">
        <f t="shared" si="145"/>
        <v>2.5000000000000006E-4</v>
      </c>
      <c r="BL119" s="2">
        <f t="shared" si="146"/>
        <v>33.715270169214364</v>
      </c>
      <c r="BM119" s="2">
        <f t="shared" si="147"/>
        <v>6.6069448454548079</v>
      </c>
      <c r="BN119" s="2">
        <f t="shared" si="148"/>
        <v>4.1811488077811321</v>
      </c>
      <c r="BO119" s="2">
        <f t="shared" si="159"/>
        <v>82.597956141376216</v>
      </c>
      <c r="BP119" s="2">
        <f t="shared" si="160"/>
        <v>10.039746610588155</v>
      </c>
      <c r="BQ119" s="2">
        <f t="shared" si="161"/>
        <v>6.8844473526659984</v>
      </c>
      <c r="BR119" s="11">
        <f t="shared" si="162"/>
        <v>4.3985385878784172E-2</v>
      </c>
      <c r="BS119" s="17">
        <f t="shared" si="135"/>
        <v>6.1456126890717833E-2</v>
      </c>
      <c r="BT119" s="17">
        <f t="shared" si="136"/>
        <v>0.18006983519841707</v>
      </c>
      <c r="BU119" s="12">
        <f>(BU$3*temperature!$I229+BU$4*temperature!$I229^2+BU$5*temperature!$I229^6)*(K119/K$56)^$BW$1</f>
        <v>1.6812348399742902</v>
      </c>
      <c r="BV119" s="12">
        <f>(BV$3*temperature!$I229+BV$4*temperature!$I229^2+BV$5*temperature!$I229^6)*(L119/L$56)^$BW$1</f>
        <v>7.3722554235138529E-2</v>
      </c>
      <c r="BW119" s="12">
        <f>(BW$3*temperature!$I229+BW$4*temperature!$I229^2+BW$5*temperature!$I229^6)*(M119/M$56)^$BW$1</f>
        <v>-0.93772316260000765</v>
      </c>
      <c r="BX119" s="12">
        <f>(BX$3*temperature!$M229+BX$4*temperature!$M229^2+BX$5*temperature!$M229^6)*(K119/K$56)^$BW$1</f>
        <v>1.6812308293651106</v>
      </c>
      <c r="BY119" s="12">
        <f>(BY$3*temperature!$M229+BY$4*temperature!$M229^2+BY$5*temperature!$M229^6)*(L119/L$56)^$BW$1</f>
        <v>7.3719021916830677E-2</v>
      </c>
      <c r="BZ119" s="12">
        <f>(BZ$3*temperature!$M229+BZ$4*temperature!$M229^2+BZ$5*temperature!$M229^6)*(M119/M$56)^$BW$1</f>
        <v>-0.93772658766550632</v>
      </c>
      <c r="CA119" s="19">
        <f t="shared" si="149"/>
        <v>-4.0106091796499044E-6</v>
      </c>
      <c r="CB119" s="19">
        <f t="shared" si="150"/>
        <v>-3.5323183078528331E-6</v>
      </c>
      <c r="CC119" s="19">
        <f t="shared" si="151"/>
        <v>-3.4250654986633933E-6</v>
      </c>
      <c r="CD119" s="19">
        <f t="shared" si="152"/>
        <v>-7.5198972049562805E-3</v>
      </c>
      <c r="CE119" s="19">
        <f t="shared" si="153"/>
        <v>-4.6214375683294753E-4</v>
      </c>
      <c r="CF119" s="19"/>
      <c r="CG119" s="19"/>
      <c r="CH119" s="19"/>
    </row>
    <row r="120" spans="1:86" x14ac:dyDescent="0.3">
      <c r="A120" s="2">
        <f t="shared" si="85"/>
        <v>2074</v>
      </c>
      <c r="B120" s="5">
        <f t="shared" si="86"/>
        <v>1161.9976606062639</v>
      </c>
      <c r="C120" s="5">
        <f t="shared" si="87"/>
        <v>2947.1178749397845</v>
      </c>
      <c r="D120" s="5">
        <f t="shared" si="88"/>
        <v>4318.7933562616581</v>
      </c>
      <c r="E120" s="15">
        <f t="shared" si="89"/>
        <v>1.5414828971420066E-4</v>
      </c>
      <c r="F120" s="15">
        <f t="shared" si="90"/>
        <v>3.0368246722463436E-4</v>
      </c>
      <c r="G120" s="15">
        <f t="shared" si="91"/>
        <v>6.1995695420436229E-4</v>
      </c>
      <c r="H120" s="5">
        <f t="shared" si="92"/>
        <v>136636.80822211565</v>
      </c>
      <c r="I120" s="5">
        <f t="shared" si="93"/>
        <v>44293.652344335133</v>
      </c>
      <c r="J120" s="5">
        <f t="shared" si="94"/>
        <v>16990.529692275803</v>
      </c>
      <c r="K120" s="5">
        <f t="shared" si="95"/>
        <v>117587.85138244287</v>
      </c>
      <c r="L120" s="5">
        <f t="shared" si="96"/>
        <v>15029.481080813619</v>
      </c>
      <c r="M120" s="5">
        <f t="shared" si="97"/>
        <v>3934.0918378606525</v>
      </c>
      <c r="N120" s="15">
        <f t="shared" si="98"/>
        <v>1.301093282342114E-2</v>
      </c>
      <c r="O120" s="15">
        <f t="shared" si="99"/>
        <v>1.6771443625438254E-2</v>
      </c>
      <c r="P120" s="15">
        <f t="shared" si="100"/>
        <v>1.5271376484161436E-2</v>
      </c>
      <c r="Q120" s="5">
        <f t="shared" si="101"/>
        <v>9633.4246135369012</v>
      </c>
      <c r="R120" s="5">
        <f t="shared" si="102"/>
        <v>12116.846182955722</v>
      </c>
      <c r="S120" s="5">
        <f t="shared" si="103"/>
        <v>5967.1990654727833</v>
      </c>
      <c r="T120" s="5">
        <f t="shared" si="104"/>
        <v>70.50387621669914</v>
      </c>
      <c r="U120" s="5">
        <f t="shared" si="105"/>
        <v>273.55716997009813</v>
      </c>
      <c r="V120" s="5">
        <f t="shared" si="106"/>
        <v>351.20735924940459</v>
      </c>
      <c r="W120" s="15">
        <f t="shared" si="107"/>
        <v>-1.0734613539272964E-2</v>
      </c>
      <c r="X120" s="15">
        <f t="shared" si="108"/>
        <v>-1.217998157191269E-2</v>
      </c>
      <c r="Y120" s="15">
        <f t="shared" si="109"/>
        <v>-9.7425357312937999E-3</v>
      </c>
      <c r="Z120" s="5">
        <f t="shared" si="130"/>
        <v>16301.391316946492</v>
      </c>
      <c r="AA120" s="5">
        <f t="shared" si="131"/>
        <v>33966.725354780945</v>
      </c>
      <c r="AB120" s="5">
        <f t="shared" si="132"/>
        <v>24683.668643867542</v>
      </c>
      <c r="AC120" s="16">
        <f t="shared" si="113"/>
        <v>1.7853125224839765</v>
      </c>
      <c r="AD120" s="16">
        <f t="shared" si="114"/>
        <v>2.9305634053147807</v>
      </c>
      <c r="AE120" s="16">
        <f t="shared" si="115"/>
        <v>4.3804124413642489</v>
      </c>
      <c r="AF120" s="15">
        <f t="shared" si="116"/>
        <v>-4.0504037456468023E-3</v>
      </c>
      <c r="AG120" s="15">
        <f t="shared" si="117"/>
        <v>2.9673830763510267E-4</v>
      </c>
      <c r="AH120" s="15">
        <f t="shared" si="118"/>
        <v>9.7937136394747881E-3</v>
      </c>
      <c r="AI120" s="1">
        <f t="shared" si="76"/>
        <v>238304.93064668932</v>
      </c>
      <c r="AJ120" s="1">
        <f t="shared" si="77"/>
        <v>74534.074707008651</v>
      </c>
      <c r="AK120" s="1">
        <f t="shared" si="78"/>
        <v>28855.361072086165</v>
      </c>
      <c r="AL120" s="14">
        <f t="shared" si="119"/>
        <v>39.888056812289307</v>
      </c>
      <c r="AM120" s="14">
        <f t="shared" si="120"/>
        <v>7.8722395807912759</v>
      </c>
      <c r="AN120" s="14">
        <f t="shared" si="121"/>
        <v>2.7168958217430852</v>
      </c>
      <c r="AO120" s="11">
        <f t="shared" si="122"/>
        <v>1.0838388742409407E-2</v>
      </c>
      <c r="AP120" s="11">
        <f t="shared" si="123"/>
        <v>1.3653511227979807E-2</v>
      </c>
      <c r="AQ120" s="11">
        <f t="shared" si="124"/>
        <v>1.2385457405807777E-2</v>
      </c>
      <c r="AR120" s="1">
        <f t="shared" si="133"/>
        <v>136636.80822211565</v>
      </c>
      <c r="AS120" s="1">
        <f t="shared" si="128"/>
        <v>44293.652344335133</v>
      </c>
      <c r="AT120" s="1">
        <f t="shared" si="129"/>
        <v>16990.529692275803</v>
      </c>
      <c r="AU120" s="1">
        <f t="shared" si="82"/>
        <v>27327.36164442313</v>
      </c>
      <c r="AV120" s="1">
        <f t="shared" si="83"/>
        <v>8858.7304688670265</v>
      </c>
      <c r="AW120" s="1">
        <f t="shared" si="84"/>
        <v>3398.1059384551609</v>
      </c>
      <c r="AX120" s="1">
        <f t="shared" si="154"/>
        <v>94070.281105954287</v>
      </c>
      <c r="AY120" s="1">
        <f t="shared" si="140"/>
        <v>12023.584864650897</v>
      </c>
      <c r="AZ120" s="1">
        <f t="shared" si="141"/>
        <v>3147.2734702885223</v>
      </c>
      <c r="BA120" s="1">
        <f t="shared" si="155"/>
        <v>13306.961850384343</v>
      </c>
      <c r="BB120" s="1">
        <f t="shared" si="156"/>
        <v>27687.068460250808</v>
      </c>
      <c r="BC120" s="1">
        <f t="shared" si="157"/>
        <v>34784.821880743875</v>
      </c>
      <c r="BD120" s="1">
        <f t="shared" si="167"/>
        <v>4840.3940337520917</v>
      </c>
      <c r="BE120" s="2">
        <f t="shared" si="164"/>
        <v>0.05</v>
      </c>
      <c r="BF120" s="2">
        <f t="shared" si="165"/>
        <v>3.8949976355871406E-2</v>
      </c>
      <c r="BG120" s="2">
        <f t="shared" si="166"/>
        <v>0.05</v>
      </c>
      <c r="BH120" s="2">
        <f t="shared" si="143"/>
        <v>4.4992339185737085E-2</v>
      </c>
      <c r="BI120" s="2">
        <f t="shared" si="158"/>
        <v>2.5000000000000006E-4</v>
      </c>
      <c r="BJ120" s="2">
        <f t="shared" si="144"/>
        <v>1.5171006581229417E-4</v>
      </c>
      <c r="BK120" s="2">
        <f t="shared" si="145"/>
        <v>2.5000000000000006E-4</v>
      </c>
      <c r="BL120" s="2">
        <f t="shared" si="146"/>
        <v>34.159202055528922</v>
      </c>
      <c r="BM120" s="2">
        <f t="shared" si="147"/>
        <v>6.7197929122259605</v>
      </c>
      <c r="BN120" s="2">
        <f t="shared" si="148"/>
        <v>4.2476324230689517</v>
      </c>
      <c r="BO120" s="2">
        <f t="shared" si="159"/>
        <v>83.819108176411717</v>
      </c>
      <c r="BP120" s="2">
        <f t="shared" si="160"/>
        <v>10.158392918404823</v>
      </c>
      <c r="BQ120" s="2">
        <f t="shared" si="161"/>
        <v>6.8833081246603776</v>
      </c>
      <c r="BR120" s="11">
        <f t="shared" si="162"/>
        <v>4.3823453681798269E-2</v>
      </c>
      <c r="BS120" s="17">
        <f t="shared" si="135"/>
        <v>5.8866845955881437E-2</v>
      </c>
      <c r="BT120" s="17">
        <f t="shared" si="136"/>
        <v>0.17482508271690977</v>
      </c>
      <c r="BU120" s="12">
        <f>(BU$3*temperature!$I230+BU$4*temperature!$I230^2+BU$5*temperature!$I230^6)*(K120/K$56)^$BW$1</f>
        <v>1.6003878021549758</v>
      </c>
      <c r="BV120" s="12">
        <f>(BV$3*temperature!$I230+BV$4*temperature!$I230^2+BV$5*temperature!$I230^6)*(L120/L$56)^$BW$1</f>
        <v>7.3027650665787461E-3</v>
      </c>
      <c r="BW120" s="12">
        <f>(BW$3*temperature!$I230+BW$4*temperature!$I230^2+BW$5*temperature!$I230^6)*(M120/M$56)^$BW$1</f>
        <v>-0.99812582196211097</v>
      </c>
      <c r="BX120" s="12">
        <f>(BX$3*temperature!$M230+BX$4*temperature!$M230^2+BX$5*temperature!$M230^6)*(K120/K$56)^$BW$1</f>
        <v>1.6003836900561452</v>
      </c>
      <c r="BY120" s="12">
        <f>(BY$3*temperature!$M230+BY$4*temperature!$M230^2+BY$5*temperature!$M230^6)*(L120/L$56)^$BW$1</f>
        <v>7.2991737810441226E-3</v>
      </c>
      <c r="BZ120" s="12">
        <f>(BZ$3*temperature!$M230+BZ$4*temperature!$M230^2+BZ$5*temperature!$M230^6)*(M120/M$56)^$BW$1</f>
        <v>-0.9981292860693417</v>
      </c>
      <c r="CA120" s="19">
        <f t="shared" si="149"/>
        <v>-4.1120988305554107E-6</v>
      </c>
      <c r="CB120" s="19">
        <f t="shared" si="150"/>
        <v>-3.5912855346235603E-6</v>
      </c>
      <c r="CC120" s="19">
        <f t="shared" si="151"/>
        <v>-3.4641072307328713E-6</v>
      </c>
      <c r="CD120" s="19">
        <f t="shared" si="152"/>
        <v>-7.7979222900183562E-3</v>
      </c>
      <c r="CE120" s="19">
        <f t="shared" si="153"/>
        <v>-4.5903909022244481E-4</v>
      </c>
      <c r="CF120" s="19"/>
      <c r="CG120" s="19"/>
      <c r="CH120" s="19"/>
    </row>
    <row r="121" spans="1:86" x14ac:dyDescent="0.3">
      <c r="A121" s="2">
        <f t="shared" si="85"/>
        <v>2075</v>
      </c>
      <c r="B121" s="5">
        <f t="shared" si="86"/>
        <v>1162.1678245606965</v>
      </c>
      <c r="C121" s="5">
        <f t="shared" si="87"/>
        <v>2947.9681135658748</v>
      </c>
      <c r="D121" s="5">
        <f t="shared" si="88"/>
        <v>4321.3369489378947</v>
      </c>
      <c r="E121" s="15">
        <f t="shared" si="89"/>
        <v>1.4644087522849061E-4</v>
      </c>
      <c r="F121" s="15">
        <f t="shared" si="90"/>
        <v>2.8849834386340264E-4</v>
      </c>
      <c r="G121" s="15">
        <f t="shared" si="91"/>
        <v>5.8895910649414413E-4</v>
      </c>
      <c r="H121" s="5">
        <f t="shared" si="92"/>
        <v>138411.92569600308</v>
      </c>
      <c r="I121" s="5">
        <f t="shared" si="93"/>
        <v>45040.874340839677</v>
      </c>
      <c r="J121" s="5">
        <f t="shared" si="94"/>
        <v>17257.133476896473</v>
      </c>
      <c r="K121" s="5">
        <f t="shared" si="95"/>
        <v>119098.05345740255</v>
      </c>
      <c r="L121" s="5">
        <f t="shared" si="96"/>
        <v>15278.616526946773</v>
      </c>
      <c r="M121" s="5">
        <f t="shared" si="97"/>
        <v>3993.4709282824983</v>
      </c>
      <c r="N121" s="15">
        <f t="shared" si="98"/>
        <v>1.2843181138227466E-2</v>
      </c>
      <c r="O121" s="15">
        <f t="shared" si="99"/>
        <v>1.6576450297488776E-2</v>
      </c>
      <c r="P121" s="15">
        <f t="shared" si="100"/>
        <v>1.5093468294358869E-2</v>
      </c>
      <c r="Q121" s="5">
        <f t="shared" si="101"/>
        <v>9653.8227204329723</v>
      </c>
      <c r="R121" s="5">
        <f t="shared" si="102"/>
        <v>12171.181469562975</v>
      </c>
      <c r="S121" s="5">
        <f t="shared" si="103"/>
        <v>6001.7844016188074</v>
      </c>
      <c r="T121" s="5">
        <f t="shared" si="104"/>
        <v>69.747044352492139</v>
      </c>
      <c r="U121" s="5">
        <f t="shared" si="105"/>
        <v>270.22524868099777</v>
      </c>
      <c r="V121" s="5">
        <f t="shared" si="106"/>
        <v>347.78570900282392</v>
      </c>
      <c r="W121" s="15">
        <f t="shared" si="107"/>
        <v>-1.0734613539272964E-2</v>
      </c>
      <c r="X121" s="15">
        <f t="shared" si="108"/>
        <v>-1.217998157191269E-2</v>
      </c>
      <c r="Y121" s="15">
        <f t="shared" si="109"/>
        <v>-9.7425357312937999E-3</v>
      </c>
      <c r="Z121" s="5">
        <f t="shared" si="130"/>
        <v>16272.561423745759</v>
      </c>
      <c r="AA121" s="5">
        <f t="shared" si="131"/>
        <v>34136.230578393908</v>
      </c>
      <c r="AB121" s="5">
        <f t="shared" si="132"/>
        <v>25075.049436263227</v>
      </c>
      <c r="AC121" s="16">
        <f t="shared" si="113"/>
        <v>1.7780812859557573</v>
      </c>
      <c r="AD121" s="16">
        <f t="shared" si="114"/>
        <v>2.9314330157400912</v>
      </c>
      <c r="AE121" s="16">
        <f t="shared" si="115"/>
        <v>4.423312946437763</v>
      </c>
      <c r="AF121" s="15">
        <f t="shared" si="116"/>
        <v>-4.0504037456468023E-3</v>
      </c>
      <c r="AG121" s="15">
        <f t="shared" si="117"/>
        <v>2.9673830763510267E-4</v>
      </c>
      <c r="AH121" s="15">
        <f t="shared" si="118"/>
        <v>9.7937136394747881E-3</v>
      </c>
      <c r="AI121" s="1">
        <f t="shared" ref="AI121:AI184" si="168">(1-$AI$5)*AI120+AU120</f>
        <v>241801.79922644352</v>
      </c>
      <c r="AJ121" s="1">
        <f t="shared" ref="AJ121:AJ184" si="169">(1-$AI$5)*AJ120+AV120</f>
        <v>75939.397705174808</v>
      </c>
      <c r="AK121" s="1">
        <f t="shared" ref="AK121:AK184" si="170">(1-$AI$5)*AK120+AW120</f>
        <v>29367.930903332708</v>
      </c>
      <c r="AL121" s="14">
        <f t="shared" si="119"/>
        <v>40.316055855541094</v>
      </c>
      <c r="AM121" s="14">
        <f t="shared" si="120"/>
        <v>7.978648455181899</v>
      </c>
      <c r="AN121" s="14">
        <f t="shared" si="121"/>
        <v>2.7502093192445392</v>
      </c>
      <c r="AO121" s="11">
        <f t="shared" si="122"/>
        <v>1.0730004854985313E-2</v>
      </c>
      <c r="AP121" s="11">
        <f t="shared" si="123"/>
        <v>1.3516976115700009E-2</v>
      </c>
      <c r="AQ121" s="11">
        <f t="shared" si="124"/>
        <v>1.2261602831749699E-2</v>
      </c>
      <c r="AR121" s="1">
        <f t="shared" si="133"/>
        <v>138411.92569600308</v>
      </c>
      <c r="AS121" s="1">
        <f t="shared" si="128"/>
        <v>45040.874340839677</v>
      </c>
      <c r="AT121" s="1">
        <f t="shared" si="129"/>
        <v>17257.133476896473</v>
      </c>
      <c r="AU121" s="1">
        <f t="shared" ref="AU121:AU184" si="171">$AU$5*AR121</f>
        <v>27682.385139200618</v>
      </c>
      <c r="AV121" s="1">
        <f t="shared" ref="AV121:AV184" si="172">$AU$5*AS121</f>
        <v>9008.1748681679364</v>
      </c>
      <c r="AW121" s="1">
        <f t="shared" ref="AW121:AW184" si="173">$AU$5*AT121</f>
        <v>3451.4266953792949</v>
      </c>
      <c r="AX121" s="1">
        <f t="shared" si="154"/>
        <v>95278.442765922053</v>
      </c>
      <c r="AY121" s="1">
        <f t="shared" si="140"/>
        <v>12222.893221557417</v>
      </c>
      <c r="AZ121" s="1">
        <f t="shared" si="141"/>
        <v>3194.7767426259988</v>
      </c>
      <c r="BA121" s="1">
        <f t="shared" si="155"/>
        <v>13323.741430024249</v>
      </c>
      <c r="BB121" s="1">
        <f t="shared" si="156"/>
        <v>27743.522382070409</v>
      </c>
      <c r="BC121" s="1">
        <f t="shared" si="157"/>
        <v>34870.045350234912</v>
      </c>
      <c r="BD121" s="1">
        <f t="shared" si="167"/>
        <v>4708.9937818484441</v>
      </c>
      <c r="BE121" s="2">
        <f t="shared" si="164"/>
        <v>0.05</v>
      </c>
      <c r="BF121" s="2">
        <f t="shared" si="165"/>
        <v>3.8949976355871406E-2</v>
      </c>
      <c r="BG121" s="2">
        <f t="shared" si="166"/>
        <v>0.05</v>
      </c>
      <c r="BH121" s="2">
        <f t="shared" si="143"/>
        <v>4.5002822487240669E-2</v>
      </c>
      <c r="BI121" s="2">
        <f t="shared" si="158"/>
        <v>2.5000000000000006E-4</v>
      </c>
      <c r="BJ121" s="2">
        <f t="shared" si="144"/>
        <v>1.5171006581229417E-4</v>
      </c>
      <c r="BK121" s="2">
        <f t="shared" si="145"/>
        <v>2.5000000000000006E-4</v>
      </c>
      <c r="BL121" s="2">
        <f t="shared" si="146"/>
        <v>34.602981424000774</v>
      </c>
      <c r="BM121" s="2">
        <f t="shared" si="147"/>
        <v>6.8331540104920592</v>
      </c>
      <c r="BN121" s="2">
        <f t="shared" si="148"/>
        <v>4.3142833692241194</v>
      </c>
      <c r="BO121" s="2">
        <f t="shared" si="159"/>
        <v>85.058474871709691</v>
      </c>
      <c r="BP121" s="2">
        <f t="shared" si="160"/>
        <v>10.278469303133125</v>
      </c>
      <c r="BQ121" s="2">
        <f t="shared" si="161"/>
        <v>6.8821932019561336</v>
      </c>
      <c r="BR121" s="11">
        <f t="shared" si="162"/>
        <v>4.3662537181331701E-2</v>
      </c>
      <c r="BS121" s="17">
        <f t="shared" si="135"/>
        <v>5.6395404556436178E-2</v>
      </c>
      <c r="BT121" s="17">
        <f t="shared" si="136"/>
        <v>0.16973309001641726</v>
      </c>
      <c r="BU121" s="12">
        <f>(BU$3*temperature!$I231+BU$4*temperature!$I231^2+BU$5*temperature!$I231^6)*(K121/K$56)^$BW$1</f>
        <v>1.5173777640185138</v>
      </c>
      <c r="BV121" s="12">
        <f>(BV$3*temperature!$I231+BV$4*temperature!$I231^2+BV$5*temperature!$I231^6)*(L121/L$56)^$BW$1</f>
        <v>-6.0465278967219753E-2</v>
      </c>
      <c r="BW121" s="12">
        <f>(BW$3*temperature!$I231+BW$4*temperature!$I231^2+BW$5*temperature!$I231^6)*(M121/M$56)^$BW$1</f>
        <v>-1.0595814560059387</v>
      </c>
      <c r="BX121" s="12">
        <f>(BX$3*temperature!$M231+BX$4*temperature!$M231^2+BX$5*temperature!$M231^6)*(K121/K$56)^$BW$1</f>
        <v>1.5173735529522738</v>
      </c>
      <c r="BY121" s="12">
        <f>(BY$3*temperature!$M231+BY$4*temperature!$M231^2+BY$5*temperature!$M231^6)*(L121/L$56)^$BW$1</f>
        <v>-6.0468927378331809E-2</v>
      </c>
      <c r="BZ121" s="12">
        <f>(BZ$3*temperature!$M231+BZ$4*temperature!$M231^2+BZ$5*temperature!$M231^6)*(M121/M$56)^$BW$1</f>
        <v>-1.0595849577505285</v>
      </c>
      <c r="CA121" s="19">
        <f t="shared" si="149"/>
        <v>-4.2110662399341692E-6</v>
      </c>
      <c r="CB121" s="19">
        <f t="shared" si="150"/>
        <v>-3.6484111120560492E-6</v>
      </c>
      <c r="CC121" s="19">
        <f t="shared" si="151"/>
        <v>-3.5017445898510857E-6</v>
      </c>
      <c r="CD121" s="19">
        <f t="shared" si="152"/>
        <v>-8.0761948773361517E-3</v>
      </c>
      <c r="CE121" s="19">
        <f t="shared" si="153"/>
        <v>-4.5546027738398973E-4</v>
      </c>
      <c r="CF121" s="19"/>
      <c r="CG121" s="19"/>
      <c r="CH121" s="19"/>
    </row>
    <row r="122" spans="1:86" x14ac:dyDescent="0.3">
      <c r="A122" s="2">
        <f t="shared" ref="A122:A185" si="174">1+A121</f>
        <v>2076</v>
      </c>
      <c r="B122" s="5">
        <f t="shared" ref="B122:B185" si="175">B121*(1+E122)</f>
        <v>1162.3295039904181</v>
      </c>
      <c r="C122" s="5">
        <f t="shared" ref="C122:C185" si="176">C121*(1+F122)</f>
        <v>2948.7760732884744</v>
      </c>
      <c r="D122" s="5">
        <f t="shared" ref="D122:D185" si="177">D121*(1+G122)</f>
        <v>4323.7547851487852</v>
      </c>
      <c r="E122" s="15">
        <f t="shared" ref="E122:E185" si="178">E121*$E$5</f>
        <v>1.3911883146706607E-4</v>
      </c>
      <c r="F122" s="15">
        <f t="shared" ref="F122:F185" si="179">F121*$E$5</f>
        <v>2.7407342667023251E-4</v>
      </c>
      <c r="G122" s="15">
        <f t="shared" ref="G122:G185" si="180">G121*$E$5</f>
        <v>5.5951115116943694E-4</v>
      </c>
      <c r="H122" s="5">
        <f t="shared" ref="H122:H185" si="181">AR122</f>
        <v>140186.06763363237</v>
      </c>
      <c r="I122" s="5">
        <f t="shared" ref="I122:I185" si="182">AS122</f>
        <v>45791.345290162404</v>
      </c>
      <c r="J122" s="5">
        <f t="shared" ref="J122:J185" si="183">AT122</f>
        <v>17524.365957711685</v>
      </c>
      <c r="K122" s="5">
        <f t="shared" ref="K122:K185" si="184">H122/B122*1000</f>
        <v>120607.85444433494</v>
      </c>
      <c r="L122" s="5">
        <f t="shared" ref="L122:L185" si="185">I122/C122*1000</f>
        <v>15528.932734148208</v>
      </c>
      <c r="M122" s="5">
        <f t="shared" ref="M122:M185" si="186">J122/D122*1000</f>
        <v>4053.0434375937102</v>
      </c>
      <c r="N122" s="15">
        <f t="shared" ref="N122:N185" si="187">K122/K121-1</f>
        <v>1.267695770924071E-2</v>
      </c>
      <c r="O122" s="15">
        <f t="shared" ref="O122:O185" si="188">L122/L121-1</f>
        <v>1.6383434112634099E-2</v>
      </c>
      <c r="P122" s="15">
        <f t="shared" ref="P122:P185" si="189">M122/M121-1</f>
        <v>1.4917476646520322E-2</v>
      </c>
      <c r="Q122" s="5">
        <f t="shared" ref="Q122:Q185" si="190">T122*H122/1000</f>
        <v>9672.6055072709405</v>
      </c>
      <c r="R122" s="5">
        <f t="shared" ref="R122:R185" si="191">U122*I122/1000</f>
        <v>12223.262848498327</v>
      </c>
      <c r="S122" s="5">
        <f t="shared" ref="S122:S185" si="192">V122*J122/1000</f>
        <v>6035.3459727012096</v>
      </c>
      <c r="T122" s="5">
        <f t="shared" ref="T122:T185" si="193">T121*(1+W122)</f>
        <v>68.998336785861611</v>
      </c>
      <c r="U122" s="5">
        <f t="shared" ref="U122:U185" si="194">U121*(1+X122)</f>
        <v>266.93391013179769</v>
      </c>
      <c r="V122" s="5">
        <f t="shared" ref="V122:V185" si="195">V121*(1+Y122)</f>
        <v>344.39739430603055</v>
      </c>
      <c r="W122" s="15">
        <f t="shared" ref="W122:W185" si="196">T$5-1</f>
        <v>-1.0734613539272964E-2</v>
      </c>
      <c r="X122" s="15">
        <f t="shared" ref="X122:X185" si="197">U$5-1</f>
        <v>-1.217998157191269E-2</v>
      </c>
      <c r="Y122" s="15">
        <f t="shared" ref="Y122:Y185" si="198">V$5-1</f>
        <v>-9.7425357312937999E-3</v>
      </c>
      <c r="Z122" s="5">
        <f t="shared" si="130"/>
        <v>16240.967436755061</v>
      </c>
      <c r="AA122" s="5">
        <f t="shared" si="131"/>
        <v>34299.481820273075</v>
      </c>
      <c r="AB122" s="5">
        <f t="shared" si="132"/>
        <v>25467.383313432467</v>
      </c>
      <c r="AC122" s="16">
        <f t="shared" ref="AC122:AC185" si="199">AC121*(1+AF122)</f>
        <v>1.7708793388550577</v>
      </c>
      <c r="AD122" s="16">
        <f t="shared" ref="AD122:AD185" si="200">AD121*(1+AG122)</f>
        <v>2.9323028842121275</v>
      </c>
      <c r="AE122" s="16">
        <f t="shared" ref="AE122:AE185" si="201">AE121*(1+AH122)</f>
        <v>4.4666336067729562</v>
      </c>
      <c r="AF122" s="15">
        <f t="shared" ref="AF122:AF185" si="202">AC$5-1</f>
        <v>-4.0504037456468023E-3</v>
      </c>
      <c r="AG122" s="15">
        <f t="shared" ref="AG122:AG185" si="203">AD$5-1</f>
        <v>2.9673830763510267E-4</v>
      </c>
      <c r="AH122" s="15">
        <f t="shared" ref="AH122:AH185" si="204">AE$5-1</f>
        <v>9.7937136394747881E-3</v>
      </c>
      <c r="AI122" s="1">
        <f t="shared" si="168"/>
        <v>245304.00444299978</v>
      </c>
      <c r="AJ122" s="1">
        <f t="shared" si="169"/>
        <v>77353.632802825261</v>
      </c>
      <c r="AK122" s="1">
        <f t="shared" si="170"/>
        <v>29882.564508378731</v>
      </c>
      <c r="AL122" s="14">
        <f t="shared" ref="AL122:AL185" si="205">AL121*(1+AO122)</f>
        <v>40.744321415854273</v>
      </c>
      <c r="AM122" s="14">
        <f t="shared" ref="AM122:AM185" si="206">AM121*(1+AP122)</f>
        <v>8.0854171837801161</v>
      </c>
      <c r="AN122" s="14">
        <f t="shared" ref="AN122:AN185" si="207">AN121*(1+AQ122)</f>
        <v>2.7835940738775249</v>
      </c>
      <c r="AO122" s="11">
        <f t="shared" ref="AO122:AO185" si="208">AO$5*AO121</f>
        <v>1.062270480643546E-2</v>
      </c>
      <c r="AP122" s="11">
        <f t="shared" ref="AP122:AP185" si="209">AP$5*AP121</f>
        <v>1.3381806354543009E-2</v>
      </c>
      <c r="AQ122" s="11">
        <f t="shared" ref="AQ122:AQ185" si="210">AQ$5*AQ121</f>
        <v>1.2138986803432202E-2</v>
      </c>
      <c r="AR122" s="1">
        <f t="shared" si="133"/>
        <v>140186.06763363237</v>
      </c>
      <c r="AS122" s="1">
        <f t="shared" si="128"/>
        <v>45791.345290162404</v>
      </c>
      <c r="AT122" s="1">
        <f t="shared" si="129"/>
        <v>17524.365957711685</v>
      </c>
      <c r="AU122" s="1">
        <f t="shared" si="171"/>
        <v>28037.213526726475</v>
      </c>
      <c r="AV122" s="1">
        <f t="shared" si="172"/>
        <v>9158.2690580324816</v>
      </c>
      <c r="AW122" s="1">
        <f t="shared" si="173"/>
        <v>3504.8731915423373</v>
      </c>
      <c r="AX122" s="1">
        <f t="shared" si="154"/>
        <v>96486.283555467948</v>
      </c>
      <c r="AY122" s="1">
        <f t="shared" si="140"/>
        <v>12423.146187318567</v>
      </c>
      <c r="AZ122" s="1">
        <f t="shared" si="141"/>
        <v>3242.4347500749677</v>
      </c>
      <c r="BA122" s="1">
        <f t="shared" si="155"/>
        <v>13340.237200989088</v>
      </c>
      <c r="BB122" s="1">
        <f t="shared" si="156"/>
        <v>27799.045742218565</v>
      </c>
      <c r="BC122" s="1">
        <f t="shared" si="157"/>
        <v>34953.578686993475</v>
      </c>
      <c r="BD122" s="1">
        <f t="shared" si="167"/>
        <v>4580.988284790762</v>
      </c>
      <c r="BE122" s="2">
        <f t="shared" si="164"/>
        <v>0.05</v>
      </c>
      <c r="BF122" s="2">
        <f t="shared" si="165"/>
        <v>3.8949976355871406E-2</v>
      </c>
      <c r="BG122" s="2">
        <f t="shared" si="166"/>
        <v>0.05</v>
      </c>
      <c r="BH122" s="2">
        <f t="shared" si="143"/>
        <v>4.5013539101460012E-2</v>
      </c>
      <c r="BI122" s="2">
        <f t="shared" si="158"/>
        <v>2.5000000000000006E-4</v>
      </c>
      <c r="BJ122" s="2">
        <f t="shared" si="144"/>
        <v>1.5171006581229417E-4</v>
      </c>
      <c r="BK122" s="2">
        <f t="shared" si="145"/>
        <v>2.5000000000000006E-4</v>
      </c>
      <c r="BL122" s="2">
        <f t="shared" si="146"/>
        <v>35.046516908408101</v>
      </c>
      <c r="BM122" s="2">
        <f t="shared" si="147"/>
        <v>6.9470080076040253</v>
      </c>
      <c r="BN122" s="2">
        <f t="shared" si="148"/>
        <v>4.3810914894279227</v>
      </c>
      <c r="BO122" s="2">
        <f t="shared" si="159"/>
        <v>86.316328248018152</v>
      </c>
      <c r="BP122" s="2">
        <f t="shared" si="160"/>
        <v>10.399992779489574</v>
      </c>
      <c r="BQ122" s="2">
        <f t="shared" si="161"/>
        <v>6.8811018949358145</v>
      </c>
      <c r="BR122" s="11">
        <f t="shared" si="162"/>
        <v>4.3502661033503615E-2</v>
      </c>
      <c r="BS122" s="17">
        <f t="shared" si="135"/>
        <v>5.4036053367160122E-2</v>
      </c>
      <c r="BT122" s="17">
        <f t="shared" si="136"/>
        <v>0.16478940778292939</v>
      </c>
      <c r="BU122" s="12">
        <f>(BU$3*temperature!$I232+BU$4*temperature!$I232^2+BU$5*temperature!$I232^6)*(K122/K$56)^$BW$1</f>
        <v>1.432218883976822</v>
      </c>
      <c r="BV122" s="12">
        <f>(BV$3*temperature!$I232+BV$4*temperature!$I232^2+BV$5*temperature!$I232^6)*(L122/L$56)^$BW$1</f>
        <v>-0.12956771153030641</v>
      </c>
      <c r="BW122" s="12">
        <f>(BW$3*temperature!$I232+BW$4*temperature!$I232^2+BW$5*temperature!$I232^6)*(M122/M$56)^$BW$1</f>
        <v>-1.1220784540132678</v>
      </c>
      <c r="BX122" s="12">
        <f>(BX$3*temperature!$M232+BX$4*temperature!$M232^2+BX$5*temperature!$M232^6)*(K122/K$56)^$BW$1</f>
        <v>1.4322145764635055</v>
      </c>
      <c r="BY122" s="12">
        <f>(BY$3*temperature!$M232+BY$4*temperature!$M232^2+BY$5*temperature!$M232^6)*(L122/L$56)^$BW$1</f>
        <v>-0.12957141524103574</v>
      </c>
      <c r="BZ122" s="12">
        <f>(BZ$3*temperature!$M232+BZ$4*temperature!$M232^2+BZ$5*temperature!$M232^6)*(M122/M$56)^$BW$1</f>
        <v>-1.1220819920087308</v>
      </c>
      <c r="CA122" s="19">
        <f t="shared" si="149"/>
        <v>-4.3075133164816037E-6</v>
      </c>
      <c r="CB122" s="19">
        <f t="shared" si="150"/>
        <v>-3.7037107293302896E-6</v>
      </c>
      <c r="CC122" s="19">
        <f t="shared" si="151"/>
        <v>-3.5379954630432309E-6</v>
      </c>
      <c r="CD122" s="19">
        <f t="shared" si="152"/>
        <v>-8.3545237722979782E-3</v>
      </c>
      <c r="CE122" s="19">
        <f t="shared" si="153"/>
        <v>-4.5144549241710142E-4</v>
      </c>
      <c r="CF122" s="19"/>
      <c r="CG122" s="19"/>
      <c r="CH122" s="19"/>
    </row>
    <row r="123" spans="1:86" x14ac:dyDescent="0.3">
      <c r="A123" s="2">
        <f t="shared" si="174"/>
        <v>2077</v>
      </c>
      <c r="B123" s="5">
        <f t="shared" si="175"/>
        <v>1162.4831208166743</v>
      </c>
      <c r="C123" s="5">
        <f t="shared" si="176"/>
        <v>2949.5438453932193</v>
      </c>
      <c r="D123" s="5">
        <f t="shared" si="177"/>
        <v>4326.0530147151367</v>
      </c>
      <c r="E123" s="15">
        <f t="shared" si="178"/>
        <v>1.3216288989371277E-4</v>
      </c>
      <c r="F123" s="15">
        <f t="shared" si="179"/>
        <v>2.6036975533672089E-4</v>
      </c>
      <c r="G123" s="15">
        <f t="shared" si="180"/>
        <v>5.3153559361096504E-4</v>
      </c>
      <c r="H123" s="5">
        <f t="shared" si="181"/>
        <v>141958.87116043174</v>
      </c>
      <c r="I123" s="5">
        <f t="shared" si="182"/>
        <v>46544.931944174976</v>
      </c>
      <c r="J123" s="5">
        <f t="shared" si="183"/>
        <v>17792.186558695499</v>
      </c>
      <c r="K123" s="5">
        <f t="shared" si="184"/>
        <v>122116.931092042</v>
      </c>
      <c r="L123" s="5">
        <f t="shared" si="185"/>
        <v>15780.383131741452</v>
      </c>
      <c r="M123" s="5">
        <f t="shared" si="186"/>
        <v>4112.7990105935132</v>
      </c>
      <c r="N123" s="15">
        <f t="shared" si="187"/>
        <v>1.2512258464920656E-2</v>
      </c>
      <c r="O123" s="15">
        <f t="shared" si="188"/>
        <v>1.6192381144153112E-2</v>
      </c>
      <c r="P123" s="15">
        <f t="shared" si="189"/>
        <v>1.4743383316730529E-2</v>
      </c>
      <c r="Q123" s="5">
        <f t="shared" si="190"/>
        <v>9689.7812567902274</v>
      </c>
      <c r="R123" s="5">
        <f t="shared" si="191"/>
        <v>12273.091465744707</v>
      </c>
      <c r="S123" s="5">
        <f t="shared" si="192"/>
        <v>6067.8844965194676</v>
      </c>
      <c r="T123" s="5">
        <f t="shared" si="193"/>
        <v>68.257666305612787</v>
      </c>
      <c r="U123" s="5">
        <f t="shared" si="194"/>
        <v>263.68266002547381</v>
      </c>
      <c r="V123" s="5">
        <f t="shared" si="195"/>
        <v>341.04209038623958</v>
      </c>
      <c r="W123" s="15">
        <f t="shared" si="196"/>
        <v>-1.0734613539272964E-2</v>
      </c>
      <c r="X123" s="15">
        <f t="shared" si="197"/>
        <v>-1.217998157191269E-2</v>
      </c>
      <c r="Y123" s="15">
        <f t="shared" si="198"/>
        <v>-9.7425357312937999E-3</v>
      </c>
      <c r="Z123" s="5">
        <f t="shared" si="130"/>
        <v>16206.655919604909</v>
      </c>
      <c r="AA123" s="5">
        <f t="shared" si="131"/>
        <v>34456.473343209414</v>
      </c>
      <c r="AB123" s="5">
        <f t="shared" si="132"/>
        <v>25860.610193143104</v>
      </c>
      <c r="AC123" s="16">
        <f t="shared" si="199"/>
        <v>1.7637065625478705</v>
      </c>
      <c r="AD123" s="16">
        <f t="shared" si="200"/>
        <v>2.9331730108074621</v>
      </c>
      <c r="AE123" s="16">
        <f t="shared" si="201"/>
        <v>4.510378537250145</v>
      </c>
      <c r="AF123" s="15">
        <f t="shared" si="202"/>
        <v>-4.0504037456468023E-3</v>
      </c>
      <c r="AG123" s="15">
        <f t="shared" si="203"/>
        <v>2.9673830763510267E-4</v>
      </c>
      <c r="AH123" s="15">
        <f t="shared" si="204"/>
        <v>9.7937136394747881E-3</v>
      </c>
      <c r="AI123" s="1">
        <f t="shared" si="168"/>
        <v>248810.81752542628</v>
      </c>
      <c r="AJ123" s="1">
        <f t="shared" si="169"/>
        <v>78776.538580575216</v>
      </c>
      <c r="AK123" s="1">
        <f t="shared" si="170"/>
        <v>30399.181249083198</v>
      </c>
      <c r="AL123" s="14">
        <f t="shared" si="205"/>
        <v>41.172808165804028</v>
      </c>
      <c r="AM123" s="14">
        <f t="shared" si="206"/>
        <v>8.1925326959586648</v>
      </c>
      <c r="AN123" s="14">
        <f t="shared" si="207"/>
        <v>2.8170461854891471</v>
      </c>
      <c r="AO123" s="11">
        <f t="shared" si="208"/>
        <v>1.0516477758371105E-2</v>
      </c>
      <c r="AP123" s="11">
        <f t="shared" si="209"/>
        <v>1.3247988290997579E-2</v>
      </c>
      <c r="AQ123" s="11">
        <f t="shared" si="210"/>
        <v>1.2017596935397879E-2</v>
      </c>
      <c r="AR123" s="1">
        <f t="shared" si="133"/>
        <v>141958.87116043174</v>
      </c>
      <c r="AS123" s="1">
        <f t="shared" si="128"/>
        <v>46544.931944174976</v>
      </c>
      <c r="AT123" s="1">
        <f t="shared" si="129"/>
        <v>17792.186558695499</v>
      </c>
      <c r="AU123" s="1">
        <f t="shared" si="171"/>
        <v>28391.774232086347</v>
      </c>
      <c r="AV123" s="1">
        <f t="shared" si="172"/>
        <v>9308.9863888349955</v>
      </c>
      <c r="AW123" s="1">
        <f t="shared" si="173"/>
        <v>3558.4373117391001</v>
      </c>
      <c r="AX123" s="1">
        <f t="shared" si="154"/>
        <v>97693.544873633597</v>
      </c>
      <c r="AY123" s="1">
        <f t="shared" si="140"/>
        <v>12624.306505393162</v>
      </c>
      <c r="AZ123" s="1">
        <f t="shared" si="141"/>
        <v>3290.2392084748103</v>
      </c>
      <c r="BA123" s="1">
        <f t="shared" si="155"/>
        <v>13356.455329350008</v>
      </c>
      <c r="BB123" s="1">
        <f t="shared" si="156"/>
        <v>27853.661360006925</v>
      </c>
      <c r="BC123" s="1">
        <f t="shared" si="157"/>
        <v>35035.472815463741</v>
      </c>
      <c r="BD123" s="1">
        <f t="shared" si="167"/>
        <v>4456.2993787396163</v>
      </c>
      <c r="BE123" s="2">
        <f t="shared" si="164"/>
        <v>0.05</v>
      </c>
      <c r="BF123" s="2">
        <f t="shared" si="165"/>
        <v>3.8949976355871406E-2</v>
      </c>
      <c r="BG123" s="2">
        <f t="shared" si="166"/>
        <v>0.05</v>
      </c>
      <c r="BH123" s="2">
        <f t="shared" si="143"/>
        <v>4.5024487200408109E-2</v>
      </c>
      <c r="BI123" s="2">
        <f t="shared" si="158"/>
        <v>2.5000000000000006E-4</v>
      </c>
      <c r="BJ123" s="2">
        <f t="shared" si="144"/>
        <v>1.5171006581229417E-4</v>
      </c>
      <c r="BK123" s="2">
        <f t="shared" si="145"/>
        <v>2.5000000000000006E-4</v>
      </c>
      <c r="BL123" s="2">
        <f t="shared" si="146"/>
        <v>35.489717790107946</v>
      </c>
      <c r="BM123" s="2">
        <f t="shared" si="147"/>
        <v>7.0613346884795387</v>
      </c>
      <c r="BN123" s="2">
        <f t="shared" si="148"/>
        <v>4.4480466396738763</v>
      </c>
      <c r="BO123" s="2">
        <f t="shared" si="159"/>
        <v>87.592944444946596</v>
      </c>
      <c r="BP123" s="2">
        <f t="shared" si="160"/>
        <v>10.522980576992481</v>
      </c>
      <c r="BQ123" s="2">
        <f t="shared" si="161"/>
        <v>6.8800335436064337</v>
      </c>
      <c r="BR123" s="11">
        <f t="shared" si="162"/>
        <v>4.3343848260033208E-2</v>
      </c>
      <c r="BS123" s="17">
        <f t="shared" si="135"/>
        <v>5.1783340268286286E-2</v>
      </c>
      <c r="BT123" s="17">
        <f t="shared" si="136"/>
        <v>0.15998971629410619</v>
      </c>
      <c r="BU123" s="12">
        <f>(BU$3*temperature!$I233+BU$4*temperature!$I233^2+BU$5*temperature!$I233^6)*(K123/K$56)^$BW$1</f>
        <v>1.3449264448021316</v>
      </c>
      <c r="BV123" s="12">
        <f>(BV$3*temperature!$I233+BV$4*temperature!$I233^2+BV$5*temperature!$I233^6)*(L123/L$56)^$BW$1</f>
        <v>-0.19999001798200264</v>
      </c>
      <c r="BW123" s="12">
        <f>(BW$3*temperature!$I233+BW$4*temperature!$I233^2+BW$5*temperature!$I233^6)*(M123/M$56)^$BW$1</f>
        <v>-1.185604717825776</v>
      </c>
      <c r="BX123" s="12">
        <f>(BX$3*temperature!$M233+BX$4*temperature!$M233^2+BX$5*temperature!$M233^6)*(K123/K$56)^$BW$1</f>
        <v>1.3449220433561104</v>
      </c>
      <c r="BY123" s="12">
        <f>(BY$3*temperature!$M233+BY$4*temperature!$M233^2+BY$5*temperature!$M233^6)*(L123/L$56)^$BW$1</f>
        <v>-0.19999377518411263</v>
      </c>
      <c r="BZ123" s="12">
        <f>(BZ$3*temperature!$M233+BZ$4*temperature!$M233^2+BZ$5*temperature!$M233^6)*(M123/M$56)^$BW$1</f>
        <v>-1.1856082907045671</v>
      </c>
      <c r="CA123" s="19">
        <f t="shared" si="149"/>
        <v>-4.4014460212071782E-6</v>
      </c>
      <c r="CB123" s="19">
        <f t="shared" si="150"/>
        <v>-3.7572021099885333E-6</v>
      </c>
      <c r="CC123" s="19">
        <f t="shared" si="151"/>
        <v>-3.5728787910471738E-6</v>
      </c>
      <c r="CD123" s="19">
        <f t="shared" si="152"/>
        <v>-8.6327235115598935E-3</v>
      </c>
      <c r="CE123" s="19">
        <f t="shared" si="153"/>
        <v>-4.4703125904114121E-4</v>
      </c>
      <c r="CF123" s="19"/>
      <c r="CG123" s="19"/>
      <c r="CH123" s="19"/>
    </row>
    <row r="124" spans="1:86" x14ac:dyDescent="0.3">
      <c r="A124" s="2">
        <f t="shared" si="174"/>
        <v>2078</v>
      </c>
      <c r="B124" s="5">
        <f t="shared" si="175"/>
        <v>1162.6290760889392</v>
      </c>
      <c r="C124" s="5">
        <f t="shared" si="176"/>
        <v>2950.27341880213</v>
      </c>
      <c r="D124" s="5">
        <f t="shared" si="177"/>
        <v>4328.2374933144465</v>
      </c>
      <c r="E124" s="15">
        <f t="shared" si="178"/>
        <v>1.2555474539902711E-4</v>
      </c>
      <c r="F124" s="15">
        <f t="shared" si="179"/>
        <v>2.4735126756988485E-4</v>
      </c>
      <c r="G124" s="15">
        <f t="shared" si="180"/>
        <v>5.0495881393041678E-4</v>
      </c>
      <c r="H124" s="5">
        <f t="shared" si="181"/>
        <v>143729.97622306066</v>
      </c>
      <c r="I124" s="5">
        <f t="shared" si="182"/>
        <v>47301.500598950268</v>
      </c>
      <c r="J124" s="5">
        <f t="shared" si="183"/>
        <v>18060.554771702034</v>
      </c>
      <c r="K124" s="5">
        <f t="shared" si="184"/>
        <v>123624.96274956876</v>
      </c>
      <c r="L124" s="5">
        <f t="shared" si="185"/>
        <v>16032.920982000245</v>
      </c>
      <c r="M124" s="5">
        <f t="shared" si="186"/>
        <v>4172.7273051903985</v>
      </c>
      <c r="N124" s="15">
        <f t="shared" si="187"/>
        <v>1.2349079231201099E-2</v>
      </c>
      <c r="O124" s="15">
        <f t="shared" si="188"/>
        <v>1.6003277496528412E-2</v>
      </c>
      <c r="P124" s="15">
        <f t="shared" si="189"/>
        <v>1.4571170252308807E-2</v>
      </c>
      <c r="Q124" s="5">
        <f t="shared" si="190"/>
        <v>9705.3589745605532</v>
      </c>
      <c r="R124" s="5">
        <f t="shared" si="191"/>
        <v>12320.669639569909</v>
      </c>
      <c r="S124" s="5">
        <f t="shared" si="192"/>
        <v>6099.4010871723722</v>
      </c>
      <c r="T124" s="5">
        <f t="shared" si="193"/>
        <v>67.524946636729382</v>
      </c>
      <c r="U124" s="5">
        <f t="shared" si="194"/>
        <v>260.47101008553062</v>
      </c>
      <c r="V124" s="5">
        <f t="shared" si="195"/>
        <v>337.71947563477653</v>
      </c>
      <c r="W124" s="15">
        <f t="shared" si="196"/>
        <v>-1.0734613539272964E-2</v>
      </c>
      <c r="X124" s="15">
        <f t="shared" si="197"/>
        <v>-1.217998157191269E-2</v>
      </c>
      <c r="Y124" s="15">
        <f t="shared" si="198"/>
        <v>-9.7425357312937999E-3</v>
      </c>
      <c r="Z124" s="5">
        <f t="shared" si="130"/>
        <v>16169.67418893246</v>
      </c>
      <c r="AA124" s="5">
        <f t="shared" si="131"/>
        <v>34607.202763874724</v>
      </c>
      <c r="AB124" s="5">
        <f t="shared" si="132"/>
        <v>26254.670079407639</v>
      </c>
      <c r="AC124" s="16">
        <f t="shared" si="199"/>
        <v>1.7565628388807049</v>
      </c>
      <c r="AD124" s="16">
        <f t="shared" si="200"/>
        <v>2.9340433956026901</v>
      </c>
      <c r="AE124" s="16">
        <f t="shared" si="201"/>
        <v>4.5545518930496058</v>
      </c>
      <c r="AF124" s="15">
        <f t="shared" si="202"/>
        <v>-4.0504037456468023E-3</v>
      </c>
      <c r="AG124" s="15">
        <f t="shared" si="203"/>
        <v>2.9673830763510267E-4</v>
      </c>
      <c r="AH124" s="15">
        <f t="shared" si="204"/>
        <v>9.7937136394747881E-3</v>
      </c>
      <c r="AI124" s="1">
        <f t="shared" si="168"/>
        <v>252321.51000497001</v>
      </c>
      <c r="AJ124" s="1">
        <f t="shared" si="169"/>
        <v>80207.871111352695</v>
      </c>
      <c r="AK124" s="1">
        <f t="shared" si="170"/>
        <v>30917.700435913979</v>
      </c>
      <c r="AL124" s="14">
        <f t="shared" si="205"/>
        <v>41.601471157916137</v>
      </c>
      <c r="AM124" s="14">
        <f t="shared" si="206"/>
        <v>8.2999819274160433</v>
      </c>
      <c r="AN124" s="14">
        <f t="shared" si="207"/>
        <v>2.8505617698386994</v>
      </c>
      <c r="AO124" s="11">
        <f t="shared" si="208"/>
        <v>1.0411312980787395E-2</v>
      </c>
      <c r="AP124" s="11">
        <f t="shared" si="209"/>
        <v>1.3115508408087603E-2</v>
      </c>
      <c r="AQ124" s="11">
        <f t="shared" si="210"/>
        <v>1.18974209660439E-2</v>
      </c>
      <c r="AR124" s="1">
        <f t="shared" si="133"/>
        <v>143729.97622306066</v>
      </c>
      <c r="AS124" s="1">
        <f t="shared" si="128"/>
        <v>47301.500598950268</v>
      </c>
      <c r="AT124" s="1">
        <f t="shared" si="129"/>
        <v>18060.554771702034</v>
      </c>
      <c r="AU124" s="1">
        <f t="shared" si="171"/>
        <v>28745.995244612132</v>
      </c>
      <c r="AV124" s="1">
        <f t="shared" si="172"/>
        <v>9460.3001197900539</v>
      </c>
      <c r="AW124" s="1">
        <f t="shared" si="173"/>
        <v>3612.1109543404073</v>
      </c>
      <c r="AX124" s="1">
        <f t="shared" si="154"/>
        <v>98899.970199655014</v>
      </c>
      <c r="AY124" s="1">
        <f t="shared" si="140"/>
        <v>12826.336785600197</v>
      </c>
      <c r="AZ124" s="1">
        <f t="shared" si="141"/>
        <v>3338.1818441523183</v>
      </c>
      <c r="BA124" s="1">
        <f t="shared" si="155"/>
        <v>13372.401767088941</v>
      </c>
      <c r="BB124" s="1">
        <f t="shared" si="156"/>
        <v>27907.391235753727</v>
      </c>
      <c r="BC124" s="1">
        <f t="shared" si="157"/>
        <v>35115.776703394447</v>
      </c>
      <c r="BD124" s="1">
        <f t="shared" si="167"/>
        <v>4334.8501032202557</v>
      </c>
      <c r="BE124" s="2">
        <f t="shared" si="164"/>
        <v>0.05</v>
      </c>
      <c r="BF124" s="2">
        <f t="shared" si="165"/>
        <v>3.8949976355871406E-2</v>
      </c>
      <c r="BG124" s="2">
        <f t="shared" si="166"/>
        <v>0.05</v>
      </c>
      <c r="BH124" s="2">
        <f t="shared" si="143"/>
        <v>4.5035664951165497E-2</v>
      </c>
      <c r="BI124" s="2">
        <f t="shared" si="158"/>
        <v>2.5000000000000006E-4</v>
      </c>
      <c r="BJ124" s="2">
        <f t="shared" si="144"/>
        <v>1.5171006581229417E-4</v>
      </c>
      <c r="BK124" s="2">
        <f t="shared" si="145"/>
        <v>2.5000000000000006E-4</v>
      </c>
      <c r="BL124" s="2">
        <f t="shared" si="146"/>
        <v>35.932494055765176</v>
      </c>
      <c r="BM124" s="2">
        <f t="shared" si="147"/>
        <v>7.1761137688870171</v>
      </c>
      <c r="BN124" s="2">
        <f t="shared" si="148"/>
        <v>4.5151386929255093</v>
      </c>
      <c r="BO124" s="2">
        <f t="shared" si="159"/>
        <v>88.888603779931756</v>
      </c>
      <c r="BP124" s="2">
        <f t="shared" si="160"/>
        <v>10.647450142081755</v>
      </c>
      <c r="BQ124" s="2">
        <f t="shared" si="161"/>
        <v>6.8789875161552683</v>
      </c>
      <c r="BR124" s="11">
        <f t="shared" si="162"/>
        <v>4.3186120312377979E-2</v>
      </c>
      <c r="BS124" s="17">
        <f t="shared" si="135"/>
        <v>4.9632094303948292E-2</v>
      </c>
      <c r="BT124" s="17">
        <f t="shared" si="136"/>
        <v>0.15532982164476328</v>
      </c>
      <c r="BU124" s="12">
        <f>(BU$3*temperature!$I234+BU$4*temperature!$I234^2+BU$5*temperature!$I234^6)*(K124/K$56)^$BW$1</f>
        <v>1.2555168093843458</v>
      </c>
      <c r="BV124" s="12">
        <f>(BV$3*temperature!$I234+BV$4*temperature!$I234^2+BV$5*temperature!$I234^6)*(L124/L$56)^$BW$1</f>
        <v>-0.27171706695734643</v>
      </c>
      <c r="BW124" s="12">
        <f>(BW$3*temperature!$I234+BW$4*temperature!$I234^2+BW$5*temperature!$I234^6)*(M124/M$56)^$BW$1</f>
        <v>-1.250147685741215</v>
      </c>
      <c r="BX124" s="12">
        <f>(BX$3*temperature!$M234+BX$4*temperature!$M234^2+BX$5*temperature!$M234^6)*(K124/K$56)^$BW$1</f>
        <v>1.2555123165102682</v>
      </c>
      <c r="BY124" s="12">
        <f>(BY$3*temperature!$M234+BY$4*temperature!$M234^2+BY$5*temperature!$M234^6)*(L124/L$56)^$BW$1</f>
        <v>-0.27172087586219568</v>
      </c>
      <c r="BZ124" s="12">
        <f>(BZ$3*temperature!$M234+BZ$4*temperature!$M234^2+BZ$5*temperature!$M234^6)*(M124/M$56)^$BW$1</f>
        <v>-1.2501512921556852</v>
      </c>
      <c r="CA124" s="19">
        <f t="shared" si="149"/>
        <v>-4.4928740776661868E-6</v>
      </c>
      <c r="CB124" s="19">
        <f t="shared" si="150"/>
        <v>-3.8089048492451205E-6</v>
      </c>
      <c r="CC124" s="19">
        <f t="shared" si="151"/>
        <v>-3.6064144701697387E-6</v>
      </c>
      <c r="CD124" s="19">
        <f t="shared" si="152"/>
        <v>-8.9106144543203876E-3</v>
      </c>
      <c r="CE124" s="19">
        <f t="shared" si="153"/>
        <v>-4.4225245690295424E-4</v>
      </c>
      <c r="CF124" s="19"/>
      <c r="CG124" s="19"/>
      <c r="CH124" s="19"/>
    </row>
    <row r="125" spans="1:86" x14ac:dyDescent="0.3">
      <c r="A125" s="2">
        <f t="shared" si="174"/>
        <v>2079</v>
      </c>
      <c r="B125" s="5">
        <f t="shared" si="175"/>
        <v>1162.767751006699</v>
      </c>
      <c r="C125" s="5">
        <f t="shared" si="176"/>
        <v>2950.9666849784571</v>
      </c>
      <c r="D125" s="5">
        <f t="shared" si="177"/>
        <v>4330.3137959019286</v>
      </c>
      <c r="E125" s="15">
        <f t="shared" si="178"/>
        <v>1.1927700812907576E-4</v>
      </c>
      <c r="F125" s="15">
        <f t="shared" si="179"/>
        <v>2.3498370419139061E-4</v>
      </c>
      <c r="G125" s="15">
        <f t="shared" si="180"/>
        <v>4.7971087323389595E-4</v>
      </c>
      <c r="H125" s="5">
        <f t="shared" si="181"/>
        <v>145499.02581269247</v>
      </c>
      <c r="I125" s="5">
        <f t="shared" si="182"/>
        <v>48060.91718154835</v>
      </c>
      <c r="J125" s="5">
        <f t="shared" si="183"/>
        <v>18329.430173252422</v>
      </c>
      <c r="K125" s="5">
        <f t="shared" si="184"/>
        <v>125131.63156333033</v>
      </c>
      <c r="L125" s="5">
        <f t="shared" si="185"/>
        <v>16286.499412615094</v>
      </c>
      <c r="M125" s="5">
        <f t="shared" si="186"/>
        <v>4232.8179982242427</v>
      </c>
      <c r="N125" s="15">
        <f t="shared" si="187"/>
        <v>1.2187415714847827E-2</v>
      </c>
      <c r="O125" s="15">
        <f t="shared" si="188"/>
        <v>1.5816109297833725E-2</v>
      </c>
      <c r="P125" s="15">
        <f t="shared" si="189"/>
        <v>1.4400819569277523E-2</v>
      </c>
      <c r="Q125" s="5">
        <f t="shared" si="190"/>
        <v>9719.3483728099636</v>
      </c>
      <c r="R125" s="5">
        <f t="shared" si="191"/>
        <v>12366.000841263611</v>
      </c>
      <c r="S125" s="5">
        <f t="shared" si="192"/>
        <v>6129.8972480713546</v>
      </c>
      <c r="T125" s="5">
        <f t="shared" si="193"/>
        <v>66.800092430324057</v>
      </c>
      <c r="U125" s="5">
        <f t="shared" si="194"/>
        <v>257.29847798267139</v>
      </c>
      <c r="V125" s="5">
        <f t="shared" si="195"/>
        <v>334.42923157625091</v>
      </c>
      <c r="W125" s="15">
        <f t="shared" si="196"/>
        <v>-1.0734613539272964E-2</v>
      </c>
      <c r="X125" s="15">
        <f t="shared" si="197"/>
        <v>-1.217998157191269E-2</v>
      </c>
      <c r="Y125" s="15">
        <f t="shared" si="198"/>
        <v>-9.7425357312937999E-3</v>
      </c>
      <c r="Z125" s="5">
        <f t="shared" si="130"/>
        <v>16130.070267612275</v>
      </c>
      <c r="AA125" s="5">
        <f t="shared" si="131"/>
        <v>34751.671005981603</v>
      </c>
      <c r="AB125" s="5">
        <f t="shared" si="132"/>
        <v>26649.503087005662</v>
      </c>
      <c r="AC125" s="16">
        <f t="shared" si="199"/>
        <v>1.7494480501786385</v>
      </c>
      <c r="AD125" s="16">
        <f t="shared" si="200"/>
        <v>2.934914038674429</v>
      </c>
      <c r="AE125" s="16">
        <f t="shared" si="201"/>
        <v>4.5991578700462616</v>
      </c>
      <c r="AF125" s="15">
        <f t="shared" si="202"/>
        <v>-4.0504037456468023E-3</v>
      </c>
      <c r="AG125" s="15">
        <f t="shared" si="203"/>
        <v>2.9673830763510267E-4</v>
      </c>
      <c r="AH125" s="15">
        <f t="shared" si="204"/>
        <v>9.7937136394747881E-3</v>
      </c>
      <c r="AI125" s="1">
        <f t="shared" si="168"/>
        <v>255835.35424908515</v>
      </c>
      <c r="AJ125" s="1">
        <f t="shared" si="169"/>
        <v>81647.384120007482</v>
      </c>
      <c r="AK125" s="1">
        <f t="shared" si="170"/>
        <v>31438.041346662991</v>
      </c>
      <c r="AL125" s="14">
        <f t="shared" si="205"/>
        <v>42.030265835235539</v>
      </c>
      <c r="AM125" s="14">
        <f t="shared" si="206"/>
        <v>8.4077518253444836</v>
      </c>
      <c r="AN125" s="14">
        <f t="shared" si="207"/>
        <v>2.8841369598705269</v>
      </c>
      <c r="AO125" s="11">
        <f t="shared" si="208"/>
        <v>1.0307199850979521E-2</v>
      </c>
      <c r="AP125" s="11">
        <f t="shared" si="209"/>
        <v>1.2984353324006727E-2</v>
      </c>
      <c r="AQ125" s="11">
        <f t="shared" si="210"/>
        <v>1.1778446756383461E-2</v>
      </c>
      <c r="AR125" s="1">
        <f t="shared" si="133"/>
        <v>145499.02581269247</v>
      </c>
      <c r="AS125" s="1">
        <f t="shared" ref="AS125:AS188" si="211">MAX(0.3*C125,AM125*AJ125^$AR$5*C125^(1-$AR$5)*(1-BJ124+BV124/100))</f>
        <v>48060.91718154835</v>
      </c>
      <c r="AT125" s="1">
        <f t="shared" ref="AT125:AT188" si="212">MAX(0.3*D125,AN125*AK125^$AR$5*D125^(1-$AR$5)*(1-BK124+BW124/100))</f>
        <v>18329.430173252422</v>
      </c>
      <c r="AU125" s="1">
        <f t="shared" si="171"/>
        <v>29099.805162538498</v>
      </c>
      <c r="AV125" s="1">
        <f t="shared" si="172"/>
        <v>9612.1834363096696</v>
      </c>
      <c r="AW125" s="1">
        <f t="shared" si="173"/>
        <v>3665.8860346504844</v>
      </c>
      <c r="AX125" s="1">
        <f t="shared" si="154"/>
        <v>100105.30525066426</v>
      </c>
      <c r="AY125" s="1">
        <f t="shared" si="140"/>
        <v>13029.199530092073</v>
      </c>
      <c r="AZ125" s="1">
        <f t="shared" si="141"/>
        <v>3386.2543985793941</v>
      </c>
      <c r="BA125" s="1">
        <f t="shared" si="155"/>
        <v>13388.082261650314</v>
      </c>
      <c r="BB125" s="1">
        <f t="shared" si="156"/>
        <v>27960.256584536055</v>
      </c>
      <c r="BC125" s="1">
        <f t="shared" si="157"/>
        <v>35194.537437702042</v>
      </c>
      <c r="BD125" s="1">
        <f t="shared" si="167"/>
        <v>4216.5647266192263</v>
      </c>
      <c r="BE125" s="2">
        <f t="shared" si="164"/>
        <v>0.05</v>
      </c>
      <c r="BF125" s="2">
        <f t="shared" si="165"/>
        <v>3.8949976355871406E-2</v>
      </c>
      <c r="BG125" s="2">
        <f t="shared" si="166"/>
        <v>0.05</v>
      </c>
      <c r="BH125" s="2">
        <f t="shared" si="143"/>
        <v>4.5047070513881467E-2</v>
      </c>
      <c r="BI125" s="2">
        <f t="shared" si="158"/>
        <v>2.5000000000000006E-4</v>
      </c>
      <c r="BJ125" s="2">
        <f t="shared" si="144"/>
        <v>1.5171006581229417E-4</v>
      </c>
      <c r="BK125" s="2">
        <f t="shared" si="145"/>
        <v>2.5000000000000006E-4</v>
      </c>
      <c r="BL125" s="2">
        <f t="shared" si="146"/>
        <v>36.374756453173127</v>
      </c>
      <c r="BM125" s="2">
        <f t="shared" si="147"/>
        <v>7.2913249086119194</v>
      </c>
      <c r="BN125" s="2">
        <f t="shared" si="148"/>
        <v>4.5823575433131065</v>
      </c>
      <c r="BO125" s="2">
        <f t="shared" si="159"/>
        <v>90.203590808182284</v>
      </c>
      <c r="BP125" s="2">
        <f t="shared" si="160"/>
        <v>10.773419140280136</v>
      </c>
      <c r="BQ125" s="2">
        <f t="shared" si="161"/>
        <v>6.8779632075728578</v>
      </c>
      <c r="BR125" s="11">
        <f t="shared" si="162"/>
        <v>4.3029497133592692E-2</v>
      </c>
      <c r="BS125" s="17">
        <f t="shared" si="135"/>
        <v>4.7577410528704268E-2</v>
      </c>
      <c r="BT125" s="17">
        <f t="shared" si="136"/>
        <v>0.15080565208229443</v>
      </c>
      <c r="BU125" s="12">
        <f>(BU$3*temperature!$I235+BU$4*temperature!$I235^2+BU$5*temperature!$I235^6)*(K125/K$56)^$BW$1</f>
        <v>1.1640073762733962</v>
      </c>
      <c r="BV125" s="12">
        <f>(BV$3*temperature!$I235+BV$4*temperature!$I235^2+BV$5*temperature!$I235^6)*(L125/L$56)^$BW$1</f>
        <v>-0.3447331418585815</v>
      </c>
      <c r="BW125" s="12">
        <f>(BW$3*temperature!$I235+BW$4*temperature!$I235^2+BW$5*temperature!$I235^6)*(M125/M$56)^$BW$1</f>
        <v>-1.315694356359596</v>
      </c>
      <c r="BX125" s="12">
        <f>(BX$3*temperature!$M235+BX$4*temperature!$M235^2+BX$5*temperature!$M235^6)*(K125/K$56)^$BW$1</f>
        <v>1.1640027944627267</v>
      </c>
      <c r="BY125" s="12">
        <f>(BY$3*temperature!$M235+BY$4*temperature!$M235^2+BY$5*temperature!$M235^6)*(L125/L$56)^$BW$1</f>
        <v>-0.34473700069881125</v>
      </c>
      <c r="BZ125" s="12">
        <f>(BZ$3*temperature!$M235+BZ$4*temperature!$M235^2+BZ$5*temperature!$M235^6)*(M125/M$56)^$BW$1</f>
        <v>-1.3156979949828516</v>
      </c>
      <c r="CA125" s="19">
        <f t="shared" si="149"/>
        <v>-4.5818106695350025E-6</v>
      </c>
      <c r="CB125" s="19">
        <f t="shared" si="150"/>
        <v>-3.8588402297423663E-6</v>
      </c>
      <c r="CC125" s="19">
        <f t="shared" si="151"/>
        <v>-3.6386232555862819E-6</v>
      </c>
      <c r="CD125" s="19">
        <f t="shared" si="152"/>
        <v>-9.1880228046405926E-3</v>
      </c>
      <c r="CE125" s="19">
        <f t="shared" si="153"/>
        <v>-4.3714233292348225E-4</v>
      </c>
      <c r="CF125" s="19"/>
      <c r="CG125" s="19"/>
      <c r="CH125" s="19"/>
    </row>
    <row r="126" spans="1:86" x14ac:dyDescent="0.3">
      <c r="A126" s="2">
        <f t="shared" si="174"/>
        <v>2080</v>
      </c>
      <c r="B126" s="5">
        <f t="shared" si="175"/>
        <v>1162.8995078922637</v>
      </c>
      <c r="C126" s="5">
        <f t="shared" si="176"/>
        <v>2951.6254426069099</v>
      </c>
      <c r="D126" s="5">
        <f t="shared" si="177"/>
        <v>4332.2872295837178</v>
      </c>
      <c r="E126" s="15">
        <f t="shared" si="178"/>
        <v>1.1331315772262197E-4</v>
      </c>
      <c r="F126" s="15">
        <f t="shared" si="179"/>
        <v>2.2323451898182106E-4</v>
      </c>
      <c r="G126" s="15">
        <f t="shared" si="180"/>
        <v>4.557253295722011E-4</v>
      </c>
      <c r="H126" s="5">
        <f t="shared" si="181"/>
        <v>147265.66618049581</v>
      </c>
      <c r="I126" s="5">
        <f t="shared" si="182"/>
        <v>48823.047335901909</v>
      </c>
      <c r="J126" s="5">
        <f t="shared" si="183"/>
        <v>18598.772441422163</v>
      </c>
      <c r="K126" s="5">
        <f t="shared" si="184"/>
        <v>126636.62266691678</v>
      </c>
      <c r="L126" s="5">
        <f t="shared" si="185"/>
        <v>16541.071448679759</v>
      </c>
      <c r="M126" s="5">
        <f t="shared" si="186"/>
        <v>4293.0607911722627</v>
      </c>
      <c r="N126" s="15">
        <f t="shared" si="187"/>
        <v>1.2027263488726847E-2</v>
      </c>
      <c r="O126" s="15">
        <f t="shared" si="188"/>
        <v>1.5630862692782133E-2</v>
      </c>
      <c r="P126" s="15">
        <f t="shared" si="189"/>
        <v>1.4232313549340736E-2</v>
      </c>
      <c r="Q126" s="5">
        <f t="shared" si="190"/>
        <v>9731.7598536141923</v>
      </c>
      <c r="R126" s="5">
        <f t="shared" si="191"/>
        <v>12409.089675020236</v>
      </c>
      <c r="S126" s="5">
        <f t="shared" si="192"/>
        <v>6159.3748649329937</v>
      </c>
      <c r="T126" s="5">
        <f t="shared" si="193"/>
        <v>66.083019253696818</v>
      </c>
      <c r="U126" s="5">
        <f t="shared" si="194"/>
        <v>254.16458726236127</v>
      </c>
      <c r="V126" s="5">
        <f t="shared" si="195"/>
        <v>331.17104283803013</v>
      </c>
      <c r="W126" s="15">
        <f t="shared" si="196"/>
        <v>-1.0734613539272964E-2</v>
      </c>
      <c r="X126" s="15">
        <f t="shared" si="197"/>
        <v>-1.217998157191269E-2</v>
      </c>
      <c r="Y126" s="15">
        <f t="shared" si="198"/>
        <v>-9.7425357312937999E-3</v>
      </c>
      <c r="Z126" s="5">
        <f t="shared" ref="Z126:Z189" si="213">Q125*AC126*(1-BE125)</f>
        <v>16087.892837752937</v>
      </c>
      <c r="AA126" s="5">
        <f t="shared" ref="AA126:AA189" si="214">R125*AD126*(1-BF125)</f>
        <v>34889.882250841256</v>
      </c>
      <c r="AB126" s="5">
        <f t="shared" ref="AB126:AB189" si="215">S125*AE126*(1-BG125)</f>
        <v>27045.049466229637</v>
      </c>
      <c r="AC126" s="16">
        <f t="shared" si="199"/>
        <v>1.7423620792433805</v>
      </c>
      <c r="AD126" s="16">
        <f t="shared" si="200"/>
        <v>2.9357849400993197</v>
      </c>
      <c r="AE126" s="16">
        <f t="shared" si="201"/>
        <v>4.6442007052082319</v>
      </c>
      <c r="AF126" s="15">
        <f t="shared" si="202"/>
        <v>-4.0504037456468023E-3</v>
      </c>
      <c r="AG126" s="15">
        <f t="shared" si="203"/>
        <v>2.9673830763510267E-4</v>
      </c>
      <c r="AH126" s="15">
        <f t="shared" si="204"/>
        <v>9.7937136394747881E-3</v>
      </c>
      <c r="AI126" s="1">
        <f t="shared" si="168"/>
        <v>259351.62398671516</v>
      </c>
      <c r="AJ126" s="1">
        <f t="shared" si="169"/>
        <v>83094.829144316405</v>
      </c>
      <c r="AK126" s="1">
        <f t="shared" si="170"/>
        <v>31960.123246647177</v>
      </c>
      <c r="AL126" s="14">
        <f t="shared" si="205"/>
        <v>42.459148041491581</v>
      </c>
      <c r="AM126" s="14">
        <f t="shared" si="206"/>
        <v>8.5158293535017098</v>
      </c>
      <c r="AN126" s="14">
        <f t="shared" si="207"/>
        <v>2.9177679069542797</v>
      </c>
      <c r="AO126" s="11">
        <f t="shared" si="208"/>
        <v>1.0204127852469725E-2</v>
      </c>
      <c r="AP126" s="11">
        <f t="shared" si="209"/>
        <v>1.2854509790766659E-2</v>
      </c>
      <c r="AQ126" s="11">
        <f t="shared" si="210"/>
        <v>1.1660662288819627E-2</v>
      </c>
      <c r="AR126" s="1">
        <f t="shared" ref="AR126:AR189" si="216">MAX(0.3*B126,AL126*AI126^$AR$5*B126^(1-$AR$5)*(1-BI125+BU125/100))</f>
        <v>147265.66618049581</v>
      </c>
      <c r="AS126" s="1">
        <f t="shared" si="211"/>
        <v>48823.047335901909</v>
      </c>
      <c r="AT126" s="1">
        <f t="shared" si="212"/>
        <v>18598.772441422163</v>
      </c>
      <c r="AU126" s="1">
        <f t="shared" si="171"/>
        <v>29453.133236099166</v>
      </c>
      <c r="AV126" s="1">
        <f t="shared" si="172"/>
        <v>9764.6094671803821</v>
      </c>
      <c r="AW126" s="1">
        <f t="shared" si="173"/>
        <v>3719.7544882844327</v>
      </c>
      <c r="AX126" s="1">
        <f t="shared" si="154"/>
        <v>101309.29813353342</v>
      </c>
      <c r="AY126" s="1">
        <f t="shared" si="140"/>
        <v>13232.857158943807</v>
      </c>
      <c r="AZ126" s="1">
        <f t="shared" si="141"/>
        <v>3434.4486329378101</v>
      </c>
      <c r="BA126" s="1">
        <f t="shared" si="155"/>
        <v>13403.502365046917</v>
      </c>
      <c r="BB126" s="1">
        <f t="shared" si="156"/>
        <v>28012.277868613128</v>
      </c>
      <c r="BC126" s="1">
        <f t="shared" si="157"/>
        <v>35271.800297987276</v>
      </c>
      <c r="BD126" s="1">
        <f t="shared" si="167"/>
        <v>4101.368767268571</v>
      </c>
      <c r="BE126" s="2">
        <f t="shared" si="164"/>
        <v>0.05</v>
      </c>
      <c r="BF126" s="2">
        <f t="shared" si="165"/>
        <v>3.8949976355871406E-2</v>
      </c>
      <c r="BG126" s="2">
        <f t="shared" si="166"/>
        <v>0.05</v>
      </c>
      <c r="BH126" s="2">
        <f t="shared" si="143"/>
        <v>4.5058702039917083E-2</v>
      </c>
      <c r="BI126" s="2">
        <f t="shared" si="158"/>
        <v>2.5000000000000006E-4</v>
      </c>
      <c r="BJ126" s="2">
        <f t="shared" si="144"/>
        <v>1.5171006581229417E-4</v>
      </c>
      <c r="BK126" s="2">
        <f t="shared" si="145"/>
        <v>2.5000000000000006E-4</v>
      </c>
      <c r="BL126" s="2">
        <f t="shared" si="146"/>
        <v>36.816416545123964</v>
      </c>
      <c r="BM126" s="2">
        <f t="shared" si="147"/>
        <v>7.4069477244864323</v>
      </c>
      <c r="BN126" s="2">
        <f t="shared" si="148"/>
        <v>4.6496931103555417</v>
      </c>
      <c r="BO126" s="2">
        <f t="shared" si="159"/>
        <v>91.538194383612677</v>
      </c>
      <c r="BP126" s="2">
        <f t="shared" si="160"/>
        <v>10.900905458396139</v>
      </c>
      <c r="BQ126" s="2">
        <f t="shared" si="161"/>
        <v>6.8769600383411795</v>
      </c>
      <c r="BR126" s="11">
        <f t="shared" si="162"/>
        <v>4.2873997217988985E-2</v>
      </c>
      <c r="BS126" s="17">
        <f t="shared" si="135"/>
        <v>4.5614635692906476E-2</v>
      </c>
      <c r="BT126" s="17">
        <f t="shared" si="136"/>
        <v>0.14641325444882955</v>
      </c>
      <c r="BU126" s="12">
        <f>(BU$3*temperature!$I236+BU$4*temperature!$I236^2+BU$5*temperature!$I236^6)*(K126/K$56)^$BW$1</f>
        <v>1.0704165351186683</v>
      </c>
      <c r="BV126" s="12">
        <f>(BV$3*temperature!$I236+BV$4*temperature!$I236^2+BV$5*temperature!$I236^6)*(L126/L$56)^$BW$1</f>
        <v>-0.41902197219062737</v>
      </c>
      <c r="BW126" s="12">
        <f>(BW$3*temperature!$I236+BW$4*temperature!$I236^2+BW$5*temperature!$I236^6)*(M126/M$56)^$BW$1</f>
        <v>-1.3822313123298524</v>
      </c>
      <c r="BX126" s="12">
        <f>(BX$3*temperature!$M236+BX$4*temperature!$M236^2+BX$5*temperature!$M236^6)*(K126/K$56)^$BW$1</f>
        <v>1.0704118668464895</v>
      </c>
      <c r="BY126" s="12">
        <f>(BY$3*temperature!$M236+BY$4*temperature!$M236^2+BY$5*temperature!$M236^6)*(L126/L$56)^$BW$1</f>
        <v>-0.41902587922170553</v>
      </c>
      <c r="BZ126" s="12">
        <f>(BZ$3*temperature!$M236+BZ$4*temperature!$M236^2+BZ$5*temperature!$M236^6)*(M126/M$56)^$BW$1</f>
        <v>-1.3822349818565303</v>
      </c>
      <c r="CA126" s="19">
        <f t="shared" si="149"/>
        <v>-4.6682721788204873E-6</v>
      </c>
      <c r="CB126" s="19">
        <f t="shared" si="150"/>
        <v>-3.9070310781652573E-6</v>
      </c>
      <c r="CC126" s="19">
        <f t="shared" si="151"/>
        <v>-3.6695266778519198E-6</v>
      </c>
      <c r="CD126" s="19">
        <f t="shared" si="152"/>
        <v>-9.464780672470717E-3</v>
      </c>
      <c r="CE126" s="19">
        <f t="shared" si="153"/>
        <v>-4.317325222880141E-4</v>
      </c>
      <c r="CF126" s="19"/>
      <c r="CG126" s="19"/>
      <c r="CH126" s="19"/>
    </row>
    <row r="127" spans="1:86" x14ac:dyDescent="0.3">
      <c r="A127" s="2">
        <f t="shared" si="174"/>
        <v>2081</v>
      </c>
      <c r="B127" s="5">
        <f t="shared" si="175"/>
        <v>1163.0246911168495</v>
      </c>
      <c r="C127" s="5">
        <f t="shared" si="176"/>
        <v>2952.2514020585104</v>
      </c>
      <c r="D127" s="5">
        <f t="shared" si="177"/>
        <v>4334.162845957946</v>
      </c>
      <c r="E127" s="15">
        <f t="shared" si="178"/>
        <v>1.0764749983649086E-4</v>
      </c>
      <c r="F127" s="15">
        <f t="shared" si="179"/>
        <v>2.1207279303273E-4</v>
      </c>
      <c r="G127" s="15">
        <f t="shared" si="180"/>
        <v>4.3293906309359103E-4</v>
      </c>
      <c r="H127" s="5">
        <f t="shared" si="181"/>
        <v>149029.54704517417</v>
      </c>
      <c r="I127" s="5">
        <f t="shared" si="182"/>
        <v>49587.756507681159</v>
      </c>
      <c r="J127" s="5">
        <f t="shared" si="183"/>
        <v>18868.54137277502</v>
      </c>
      <c r="K127" s="5">
        <f t="shared" si="184"/>
        <v>128139.62436348751</v>
      </c>
      <c r="L127" s="5">
        <f t="shared" si="185"/>
        <v>16796.590044162636</v>
      </c>
      <c r="M127" s="5">
        <f t="shared" si="186"/>
        <v>4353.4454157327937</v>
      </c>
      <c r="N127" s="15">
        <f t="shared" si="187"/>
        <v>1.1868617978892049E-2</v>
      </c>
      <c r="O127" s="15">
        <f t="shared" si="188"/>
        <v>1.5447523836388033E-2</v>
      </c>
      <c r="P127" s="15">
        <f t="shared" si="189"/>
        <v>1.4065634636410973E-2</v>
      </c>
      <c r="Q127" s="5">
        <f t="shared" si="190"/>
        <v>9742.6044914945796</v>
      </c>
      <c r="R127" s="5">
        <f t="shared" si="191"/>
        <v>12449.941857006375</v>
      </c>
      <c r="S127" s="5">
        <f t="shared" si="192"/>
        <v>6187.836198736959</v>
      </c>
      <c r="T127" s="5">
        <f t="shared" si="193"/>
        <v>65.373643580500044</v>
      </c>
      <c r="U127" s="5">
        <f t="shared" si="194"/>
        <v>251.0688672732729</v>
      </c>
      <c r="V127" s="5">
        <f t="shared" si="195"/>
        <v>327.94459712001077</v>
      </c>
      <c r="W127" s="15">
        <f t="shared" si="196"/>
        <v>-1.0734613539272964E-2</v>
      </c>
      <c r="X127" s="15">
        <f t="shared" si="197"/>
        <v>-1.217998157191269E-2</v>
      </c>
      <c r="Y127" s="15">
        <f t="shared" si="198"/>
        <v>-9.7425357312937999E-3</v>
      </c>
      <c r="Z127" s="5">
        <f t="shared" si="213"/>
        <v>16043.19119355755</v>
      </c>
      <c r="AA127" s="5">
        <f t="shared" si="214"/>
        <v>35021.843885418275</v>
      </c>
      <c r="AB127" s="5">
        <f t="shared" si="215"/>
        <v>27441.249627772278</v>
      </c>
      <c r="AC127" s="16">
        <f t="shared" si="199"/>
        <v>1.7353048093513401</v>
      </c>
      <c r="AD127" s="16">
        <f t="shared" si="200"/>
        <v>2.9366560999540252</v>
      </c>
      <c r="AE127" s="16">
        <f t="shared" si="201"/>
        <v>4.6896846769992884</v>
      </c>
      <c r="AF127" s="15">
        <f t="shared" si="202"/>
        <v>-4.0504037456468023E-3</v>
      </c>
      <c r="AG127" s="15">
        <f t="shared" si="203"/>
        <v>2.9673830763510267E-4</v>
      </c>
      <c r="AH127" s="15">
        <f t="shared" si="204"/>
        <v>9.7937136394747881E-3</v>
      </c>
      <c r="AI127" s="1">
        <f t="shared" si="168"/>
        <v>262869.59482414281</v>
      </c>
      <c r="AJ127" s="1">
        <f t="shared" si="169"/>
        <v>84549.955697065161</v>
      </c>
      <c r="AK127" s="1">
        <f t="shared" si="170"/>
        <v>32483.865410266895</v>
      </c>
      <c r="AL127" s="14">
        <f t="shared" si="205"/>
        <v>42.888074030862676</v>
      </c>
      <c r="AM127" s="14">
        <f t="shared" si="206"/>
        <v>8.6242014971847851</v>
      </c>
      <c r="AN127" s="14">
        <f t="shared" si="207"/>
        <v>2.9514507820924281</v>
      </c>
      <c r="AO127" s="11">
        <f t="shared" si="208"/>
        <v>1.0102086573945028E-2</v>
      </c>
      <c r="AP127" s="11">
        <f t="shared" si="209"/>
        <v>1.2725964692858992E-2</v>
      </c>
      <c r="AQ127" s="11">
        <f t="shared" si="210"/>
        <v>1.1544055665931431E-2</v>
      </c>
      <c r="AR127" s="1">
        <f t="shared" si="216"/>
        <v>149029.54704517417</v>
      </c>
      <c r="AS127" s="1">
        <f t="shared" si="211"/>
        <v>49587.756507681159</v>
      </c>
      <c r="AT127" s="1">
        <f t="shared" si="212"/>
        <v>18868.54137277502</v>
      </c>
      <c r="AU127" s="1">
        <f t="shared" si="171"/>
        <v>29805.909409034837</v>
      </c>
      <c r="AV127" s="1">
        <f t="shared" si="172"/>
        <v>9917.5513015362321</v>
      </c>
      <c r="AW127" s="1">
        <f t="shared" si="173"/>
        <v>3773.7082745550042</v>
      </c>
      <c r="AX127" s="1">
        <f t="shared" si="154"/>
        <v>102511.69949079001</v>
      </c>
      <c r="AY127" s="1">
        <f t="shared" si="140"/>
        <v>13437.272035330108</v>
      </c>
      <c r="AZ127" s="1">
        <f t="shared" si="141"/>
        <v>3482.7563325862352</v>
      </c>
      <c r="BA127" s="1">
        <f t="shared" si="155"/>
        <v>13418.66744253931</v>
      </c>
      <c r="BB127" s="1">
        <f t="shared" si="156"/>
        <v>28063.474828559978</v>
      </c>
      <c r="BC127" s="1">
        <f t="shared" si="157"/>
        <v>35347.6088277093</v>
      </c>
      <c r="BD127" s="1">
        <f t="shared" si="167"/>
        <v>3989.1890104779368</v>
      </c>
      <c r="BE127" s="2">
        <f t="shared" si="164"/>
        <v>0.05</v>
      </c>
      <c r="BF127" s="2">
        <f t="shared" si="165"/>
        <v>3.8949976355871406E-2</v>
      </c>
      <c r="BG127" s="2">
        <f t="shared" si="166"/>
        <v>0.05</v>
      </c>
      <c r="BH127" s="2">
        <f t="shared" si="143"/>
        <v>4.507055767012258E-2</v>
      </c>
      <c r="BI127" s="2">
        <f t="shared" si="158"/>
        <v>2.5000000000000006E-4</v>
      </c>
      <c r="BJ127" s="2">
        <f t="shared" si="144"/>
        <v>1.5171006581229417E-4</v>
      </c>
      <c r="BK127" s="2">
        <f t="shared" si="145"/>
        <v>2.5000000000000006E-4</v>
      </c>
      <c r="BL127" s="2">
        <f t="shared" si="146"/>
        <v>37.257386761293553</v>
      </c>
      <c r="BM127" s="2">
        <f t="shared" si="147"/>
        <v>7.5229618032643266</v>
      </c>
      <c r="BN127" s="2">
        <f t="shared" si="148"/>
        <v>4.7171353431937559</v>
      </c>
      <c r="BO127" s="2">
        <f t="shared" si="159"/>
        <v>92.89270772078055</v>
      </c>
      <c r="BP127" s="2">
        <f t="shared" si="160"/>
        <v>11.029927206768612</v>
      </c>
      <c r="BQ127" s="2">
        <f t="shared" si="161"/>
        <v>6.8759774531837889</v>
      </c>
      <c r="BR127" s="11">
        <f t="shared" si="162"/>
        <v>4.2719637668682003E-2</v>
      </c>
      <c r="BS127" s="17">
        <f t="shared" ref="BS127:BS190" si="217">BS126/(1+BR126)</f>
        <v>4.3739354720311222E-2</v>
      </c>
      <c r="BT127" s="17">
        <f t="shared" ref="BT127:BT190" si="218">BT126/(1+BR$5)</f>
        <v>0.14214879072701897</v>
      </c>
      <c r="BU127" s="12">
        <f>(BU$3*temperature!$I237+BU$4*temperature!$I237^2+BU$5*temperature!$I237^6)*(K127/K$56)^$BW$1</f>
        <v>0.97476362211048506</v>
      </c>
      <c r="BV127" s="12">
        <f>(BV$3*temperature!$I237+BV$4*temperature!$I237^2+BV$5*temperature!$I237^6)*(L127/L$56)^$BW$1</f>
        <v>-0.49456676467828747</v>
      </c>
      <c r="BW127" s="12">
        <f>(BW$3*temperature!$I237+BW$4*temperature!$I237^2+BW$5*temperature!$I237^6)*(M127/M$56)^$BW$1</f>
        <v>-1.4497447439506921</v>
      </c>
      <c r="BX127" s="12">
        <f>(BX$3*temperature!$M237+BX$4*temperature!$M237^2+BX$5*temperature!$M237^6)*(K127/K$56)^$BW$1</f>
        <v>0.97475886983257154</v>
      </c>
      <c r="BY127" s="12">
        <f>(BY$3*temperature!$M237+BY$4*temperature!$M237^2+BY$5*temperature!$M237^6)*(L127/L$56)^$BW$1</f>
        <v>-0.49457071817988058</v>
      </c>
      <c r="BZ127" s="12">
        <f>(BZ$3*temperature!$M237+BZ$4*temperature!$M237^2+BZ$5*temperature!$M237^6)*(M127/M$56)^$BW$1</f>
        <v>-1.4497484430976313</v>
      </c>
      <c r="CA127" s="19">
        <f t="shared" si="149"/>
        <v>-4.7522779135222848E-6</v>
      </c>
      <c r="CB127" s="19">
        <f t="shared" si="150"/>
        <v>-3.9535015931013717E-6</v>
      </c>
      <c r="CC127" s="19">
        <f t="shared" si="151"/>
        <v>-3.6991469392066989E-6</v>
      </c>
      <c r="CD127" s="19">
        <f t="shared" si="152"/>
        <v>-9.7407260630284747E-3</v>
      </c>
      <c r="CE127" s="19">
        <f t="shared" si="153"/>
        <v>-4.2605307250418307E-4</v>
      </c>
      <c r="CF127" s="19"/>
      <c r="CG127" s="19"/>
      <c r="CH127" s="19"/>
    </row>
    <row r="128" spans="1:86" x14ac:dyDescent="0.3">
      <c r="A128" s="2">
        <f t="shared" si="174"/>
        <v>2082</v>
      </c>
      <c r="B128" s="5">
        <f t="shared" si="175"/>
        <v>1163.1436279820839</v>
      </c>
      <c r="C128" s="5">
        <f t="shared" si="176"/>
        <v>2952.8461896490512</v>
      </c>
      <c r="D128" s="5">
        <f t="shared" si="177"/>
        <v>4335.9454529396789</v>
      </c>
      <c r="E128" s="15">
        <f t="shared" si="178"/>
        <v>1.0226512484466631E-4</v>
      </c>
      <c r="F128" s="15">
        <f t="shared" si="179"/>
        <v>2.0146915338109349E-4</v>
      </c>
      <c r="G128" s="15">
        <f t="shared" si="180"/>
        <v>4.1129210993891144E-4</v>
      </c>
      <c r="H128" s="5">
        <f t="shared" si="181"/>
        <v>150790.32179243997</v>
      </c>
      <c r="I128" s="5">
        <f t="shared" si="182"/>
        <v>50354.910028027858</v>
      </c>
      <c r="J128" s="5">
        <f t="shared" si="183"/>
        <v>19138.696899293252</v>
      </c>
      <c r="K128" s="5">
        <f t="shared" si="184"/>
        <v>129640.32830067878</v>
      </c>
      <c r="L128" s="5">
        <f t="shared" si="185"/>
        <v>17053.008112831165</v>
      </c>
      <c r="M128" s="5">
        <f t="shared" si="186"/>
        <v>4413.9616392816069</v>
      </c>
      <c r="N128" s="15">
        <f t="shared" si="187"/>
        <v>1.1711474453321991E-2</v>
      </c>
      <c r="O128" s="15">
        <f t="shared" si="188"/>
        <v>1.5266078888294565E-2</v>
      </c>
      <c r="P128" s="15">
        <f t="shared" si="189"/>
        <v>1.3900765432848905E-2</v>
      </c>
      <c r="Q128" s="5">
        <f t="shared" si="190"/>
        <v>9751.8940154713364</v>
      </c>
      <c r="R128" s="5">
        <f t="shared" si="191"/>
        <v>12488.564193653901</v>
      </c>
      <c r="S128" s="5">
        <f t="shared" si="192"/>
        <v>6215.2838786381135</v>
      </c>
      <c r="T128" s="5">
        <f t="shared" si="193"/>
        <v>64.671882781009202</v>
      </c>
      <c r="U128" s="5">
        <f t="shared" si="194"/>
        <v>248.01085309660346</v>
      </c>
      <c r="V128" s="5">
        <f t="shared" si="195"/>
        <v>324.74958516468433</v>
      </c>
      <c r="W128" s="15">
        <f t="shared" si="196"/>
        <v>-1.0734613539272964E-2</v>
      </c>
      <c r="X128" s="15">
        <f t="shared" si="197"/>
        <v>-1.217998157191269E-2</v>
      </c>
      <c r="Y128" s="15">
        <f t="shared" si="198"/>
        <v>-9.7425357312937999E-3</v>
      </c>
      <c r="Z128" s="5">
        <f t="shared" si="213"/>
        <v>15996.015194143625</v>
      </c>
      <c r="AA128" s="5">
        <f t="shared" si="214"/>
        <v>35147.566447986508</v>
      </c>
      <c r="AB128" s="5">
        <f t="shared" si="215"/>
        <v>27838.044167675973</v>
      </c>
      <c r="AC128" s="16">
        <f t="shared" si="199"/>
        <v>1.7282761242517046</v>
      </c>
      <c r="AD128" s="16">
        <f t="shared" si="200"/>
        <v>2.9375275183152318</v>
      </c>
      <c r="AE128" s="16">
        <f t="shared" si="201"/>
        <v>4.7356141057852525</v>
      </c>
      <c r="AF128" s="15">
        <f t="shared" si="202"/>
        <v>-4.0504037456468023E-3</v>
      </c>
      <c r="AG128" s="15">
        <f t="shared" si="203"/>
        <v>2.9673830763510267E-4</v>
      </c>
      <c r="AH128" s="15">
        <f t="shared" si="204"/>
        <v>9.7937136394747881E-3</v>
      </c>
      <c r="AI128" s="1">
        <f t="shared" si="168"/>
        <v>266388.54475076339</v>
      </c>
      <c r="AJ128" s="1">
        <f t="shared" si="169"/>
        <v>86012.511428894883</v>
      </c>
      <c r="AK128" s="1">
        <f t="shared" si="170"/>
        <v>33009.187143795214</v>
      </c>
      <c r="AL128" s="14">
        <f t="shared" si="205"/>
        <v>43.317000477343711</v>
      </c>
      <c r="AM128" s="14">
        <f t="shared" si="206"/>
        <v>8.7328552681044869</v>
      </c>
      <c r="AN128" s="14">
        <f t="shared" si="207"/>
        <v>2.9851817770949229</v>
      </c>
      <c r="AO128" s="11">
        <f t="shared" si="208"/>
        <v>1.0001065708205577E-2</v>
      </c>
      <c r="AP128" s="11">
        <f t="shared" si="209"/>
        <v>1.2598705045930402E-2</v>
      </c>
      <c r="AQ128" s="11">
        <f t="shared" si="210"/>
        <v>1.1428615109272117E-2</v>
      </c>
      <c r="AR128" s="1">
        <f t="shared" si="216"/>
        <v>150790.32179243997</v>
      </c>
      <c r="AS128" s="1">
        <f t="shared" si="211"/>
        <v>50354.910028027858</v>
      </c>
      <c r="AT128" s="1">
        <f t="shared" si="212"/>
        <v>19138.696899293252</v>
      </c>
      <c r="AU128" s="1">
        <f t="shared" si="171"/>
        <v>30158.064358487994</v>
      </c>
      <c r="AV128" s="1">
        <f t="shared" si="172"/>
        <v>10070.982005605572</v>
      </c>
      <c r="AW128" s="1">
        <f t="shared" si="173"/>
        <v>3827.7393798586509</v>
      </c>
      <c r="AX128" s="1">
        <f t="shared" si="154"/>
        <v>103712.26264054305</v>
      </c>
      <c r="AY128" s="1">
        <f t="shared" si="140"/>
        <v>13642.406490264932</v>
      </c>
      <c r="AZ128" s="1">
        <f t="shared" si="141"/>
        <v>3531.1693114252848</v>
      </c>
      <c r="BA128" s="1">
        <f t="shared" si="155"/>
        <v>13433.582680907512</v>
      </c>
      <c r="BB128" s="1">
        <f t="shared" si="156"/>
        <v>28113.86651315129</v>
      </c>
      <c r="BC128" s="1">
        <f t="shared" si="157"/>
        <v>35422.004903029985</v>
      </c>
      <c r="BD128" s="1">
        <f t="shared" si="167"/>
        <v>3879.9535218497954</v>
      </c>
      <c r="BE128" s="2">
        <f t="shared" si="164"/>
        <v>0.05</v>
      </c>
      <c r="BF128" s="2">
        <f t="shared" si="165"/>
        <v>3.8949976355871406E-2</v>
      </c>
      <c r="BG128" s="2">
        <f t="shared" si="166"/>
        <v>0.05</v>
      </c>
      <c r="BH128" s="2">
        <f t="shared" si="143"/>
        <v>4.5082635533243078E-2</v>
      </c>
      <c r="BI128" s="2">
        <f t="shared" si="158"/>
        <v>2.5000000000000006E-4</v>
      </c>
      <c r="BJ128" s="2">
        <f t="shared" si="144"/>
        <v>1.5171006581229417E-4</v>
      </c>
      <c r="BK128" s="2">
        <f t="shared" si="145"/>
        <v>2.5000000000000006E-4</v>
      </c>
      <c r="BL128" s="2">
        <f t="shared" si="146"/>
        <v>37.697580448110003</v>
      </c>
      <c r="BM128" s="2">
        <f t="shared" si="147"/>
        <v>7.6393467143242582</v>
      </c>
      <c r="BN128" s="2">
        <f t="shared" si="148"/>
        <v>4.7846742248233145</v>
      </c>
      <c r="BO128" s="2">
        <f t="shared" si="159"/>
        <v>94.267428457836502</v>
      </c>
      <c r="BP128" s="2">
        <f t="shared" si="160"/>
        <v>11.160502721553716</v>
      </c>
      <c r="BQ128" s="2">
        <f t="shared" si="161"/>
        <v>6.8750149198757553</v>
      </c>
      <c r="BR128" s="11">
        <f t="shared" si="162"/>
        <v>4.2566434253104884E-2</v>
      </c>
      <c r="BS128" s="17">
        <f t="shared" si="217"/>
        <v>4.1947377933826871E-2</v>
      </c>
      <c r="BT128" s="17">
        <f t="shared" si="218"/>
        <v>0.13800853468642618</v>
      </c>
      <c r="BU128" s="12">
        <f>(BU$3*temperature!$I238+BU$4*temperature!$I238^2+BU$5*temperature!$I238^6)*(K128/K$56)^$BW$1</f>
        <v>0.87706887552194512</v>
      </c>
      <c r="BV128" s="12">
        <f>(BV$3*temperature!$I238+BV$4*temperature!$I238^2+BV$5*temperature!$I238^6)*(L128/L$56)^$BW$1</f>
        <v>-0.57135023410736763</v>
      </c>
      <c r="BW128" s="12">
        <f>(BW$3*temperature!$I238+BW$4*temperature!$I238^2+BW$5*temperature!$I238^6)*(M128/M$56)^$BW$1</f>
        <v>-1.518220472582392</v>
      </c>
      <c r="BX128" s="12">
        <f>(BX$3*temperature!$M238+BX$4*temperature!$M238^2+BX$5*temperature!$M238^6)*(K128/K$56)^$BW$1</f>
        <v>0.8770640416720743</v>
      </c>
      <c r="BY128" s="12">
        <f>(BY$3*temperature!$M238+BY$4*temperature!$M238^2+BY$5*temperature!$M238^6)*(L128/L$56)^$BW$1</f>
        <v>-0.57135423238459304</v>
      </c>
      <c r="BZ128" s="12">
        <f>(BZ$3*temperature!$M238+BZ$4*temperature!$M238^2+BZ$5*temperature!$M238^6)*(M128/M$56)^$BW$1</f>
        <v>-1.5182242000892443</v>
      </c>
      <c r="CA128" s="19">
        <f t="shared" si="149"/>
        <v>-4.8338498708222488E-6</v>
      </c>
      <c r="CB128" s="19">
        <f t="shared" si="150"/>
        <v>-3.9982772254143484E-6</v>
      </c>
      <c r="CC128" s="19">
        <f t="shared" si="151"/>
        <v>-3.7275068522912846E-6</v>
      </c>
      <c r="CD128" s="19">
        <f t="shared" si="152"/>
        <v>-1.0015702913065251E-2</v>
      </c>
      <c r="CE128" s="19">
        <f t="shared" si="153"/>
        <v>-4.2013247536727883E-4</v>
      </c>
      <c r="CF128" s="19"/>
      <c r="CG128" s="19"/>
      <c r="CH128" s="19"/>
    </row>
    <row r="129" spans="1:86" x14ac:dyDescent="0.3">
      <c r="A129" s="2">
        <f t="shared" si="174"/>
        <v>2083</v>
      </c>
      <c r="B129" s="5">
        <f t="shared" si="175"/>
        <v>1163.2566295589952</v>
      </c>
      <c r="C129" s="5">
        <f t="shared" si="176"/>
        <v>2953.4113516998495</v>
      </c>
      <c r="D129" s="5">
        <f t="shared" si="177"/>
        <v>4337.6396260859019</v>
      </c>
      <c r="E129" s="15">
        <f t="shared" si="178"/>
        <v>9.7151868602433E-5</v>
      </c>
      <c r="F129" s="15">
        <f t="shared" si="179"/>
        <v>1.9139569571203881E-4</v>
      </c>
      <c r="G129" s="15">
        <f t="shared" si="180"/>
        <v>3.9072750444196585E-4</v>
      </c>
      <c r="H129" s="5">
        <f t="shared" si="181"/>
        <v>152547.64766632585</v>
      </c>
      <c r="I129" s="5">
        <f t="shared" si="182"/>
        <v>51124.373196051027</v>
      </c>
      <c r="J129" s="5">
        <f t="shared" si="183"/>
        <v>19409.199105256801</v>
      </c>
      <c r="K129" s="5">
        <f t="shared" si="184"/>
        <v>131138.42963797122</v>
      </c>
      <c r="L129" s="5">
        <f t="shared" si="185"/>
        <v>17310.278558598402</v>
      </c>
      <c r="M129" s="5">
        <f t="shared" si="186"/>
        <v>4474.5992701959012</v>
      </c>
      <c r="N129" s="15">
        <f t="shared" si="187"/>
        <v>1.1555828012235869E-2</v>
      </c>
      <c r="O129" s="15">
        <f t="shared" si="188"/>
        <v>1.5086514007675911E-2</v>
      </c>
      <c r="P129" s="15">
        <f t="shared" si="189"/>
        <v>1.3737688695492078E-2</v>
      </c>
      <c r="Q129" s="5">
        <f t="shared" si="190"/>
        <v>9759.6407906190416</v>
      </c>
      <c r="R129" s="5">
        <f t="shared" si="191"/>
        <v>12524.964559220372</v>
      </c>
      <c r="S129" s="5">
        <f t="shared" si="192"/>
        <v>6241.7208948234684</v>
      </c>
      <c r="T129" s="5">
        <f t="shared" si="193"/>
        <v>63.977655112497906</v>
      </c>
      <c r="U129" s="5">
        <f t="shared" si="194"/>
        <v>244.99008547625249</v>
      </c>
      <c r="V129" s="5">
        <f t="shared" si="195"/>
        <v>321.58570072749455</v>
      </c>
      <c r="W129" s="15">
        <f t="shared" si="196"/>
        <v>-1.0734613539272964E-2</v>
      </c>
      <c r="X129" s="15">
        <f t="shared" si="197"/>
        <v>-1.217998157191269E-2</v>
      </c>
      <c r="Y129" s="15">
        <f t="shared" si="198"/>
        <v>-9.7425357312937999E-3</v>
      </c>
      <c r="Z129" s="5">
        <f t="shared" si="213"/>
        <v>15946.415216414378</v>
      </c>
      <c r="AA129" s="5">
        <f t="shared" si="214"/>
        <v>35267.06357149734</v>
      </c>
      <c r="AB129" s="5">
        <f t="shared" si="215"/>
        <v>28235.373892270152</v>
      </c>
      <c r="AC129" s="16">
        <f t="shared" si="199"/>
        <v>1.7212759081645237</v>
      </c>
      <c r="AD129" s="16">
        <f t="shared" si="200"/>
        <v>2.9383991952596484</v>
      </c>
      <c r="AE129" s="16">
        <f t="shared" si="201"/>
        <v>4.7819933542443707</v>
      </c>
      <c r="AF129" s="15">
        <f t="shared" si="202"/>
        <v>-4.0504037456468023E-3</v>
      </c>
      <c r="AG129" s="15">
        <f t="shared" si="203"/>
        <v>2.9673830763510267E-4</v>
      </c>
      <c r="AH129" s="15">
        <f t="shared" si="204"/>
        <v>9.7937136394747881E-3</v>
      </c>
      <c r="AI129" s="1">
        <f t="shared" si="168"/>
        <v>269907.75463417504</v>
      </c>
      <c r="AJ129" s="1">
        <f t="shared" si="169"/>
        <v>87482.242291610979</v>
      </c>
      <c r="AK129" s="1">
        <f t="shared" si="170"/>
        <v>33536.007809274342</v>
      </c>
      <c r="AL129" s="14">
        <f t="shared" si="205"/>
        <v>43.745884483719436</v>
      </c>
      <c r="AM129" s="14">
        <f t="shared" si="206"/>
        <v>8.8417777091588192</v>
      </c>
      <c r="AN129" s="14">
        <f t="shared" si="207"/>
        <v>3.0189571057209377</v>
      </c>
      <c r="AO129" s="11">
        <f t="shared" si="208"/>
        <v>9.901055051123521E-3</v>
      </c>
      <c r="AP129" s="11">
        <f t="shared" si="209"/>
        <v>1.2472717995471097E-2</v>
      </c>
      <c r="AQ129" s="11">
        <f t="shared" si="210"/>
        <v>1.1314328958179395E-2</v>
      </c>
      <c r="AR129" s="1">
        <f t="shared" si="216"/>
        <v>152547.64766632585</v>
      </c>
      <c r="AS129" s="1">
        <f t="shared" si="211"/>
        <v>51124.373196051027</v>
      </c>
      <c r="AT129" s="1">
        <f t="shared" si="212"/>
        <v>19409.199105256801</v>
      </c>
      <c r="AU129" s="1">
        <f t="shared" si="171"/>
        <v>30509.529533265173</v>
      </c>
      <c r="AV129" s="1">
        <f t="shared" si="172"/>
        <v>10224.874639210206</v>
      </c>
      <c r="AW129" s="1">
        <f t="shared" si="173"/>
        <v>3881.8398210513606</v>
      </c>
      <c r="AX129" s="1">
        <f t="shared" si="154"/>
        <v>104910.74371037698</v>
      </c>
      <c r="AY129" s="1">
        <f t="shared" si="140"/>
        <v>13848.222846878722</v>
      </c>
      <c r="AZ129" s="1">
        <f t="shared" si="141"/>
        <v>3579.6794161567213</v>
      </c>
      <c r="BA129" s="1">
        <f t="shared" si="155"/>
        <v>13448.253096332981</v>
      </c>
      <c r="BB129" s="1">
        <f t="shared" si="156"/>
        <v>28163.471308035085</v>
      </c>
      <c r="BC129" s="1">
        <f t="shared" si="157"/>
        <v>35495.028799349457</v>
      </c>
      <c r="BD129" s="1">
        <f t="shared" si="167"/>
        <v>3773.591657189445</v>
      </c>
      <c r="BE129" s="2">
        <f t="shared" si="164"/>
        <v>0.05</v>
      </c>
      <c r="BF129" s="2">
        <f t="shared" si="165"/>
        <v>3.8949976355871406E-2</v>
      </c>
      <c r="BG129" s="2">
        <f t="shared" si="166"/>
        <v>0.05</v>
      </c>
      <c r="BH129" s="2">
        <f t="shared" si="143"/>
        <v>4.5094933744446113E-2</v>
      </c>
      <c r="BI129" s="2">
        <f t="shared" si="158"/>
        <v>2.5000000000000006E-4</v>
      </c>
      <c r="BJ129" s="2">
        <f t="shared" si="144"/>
        <v>1.5171006581229417E-4</v>
      </c>
      <c r="BK129" s="2">
        <f t="shared" si="145"/>
        <v>2.5000000000000006E-4</v>
      </c>
      <c r="BL129" s="2">
        <f t="shared" si="146"/>
        <v>38.136911916581475</v>
      </c>
      <c r="BM129" s="2">
        <f t="shared" si="147"/>
        <v>7.7560820221851889</v>
      </c>
      <c r="BN129" s="2">
        <f t="shared" si="148"/>
        <v>4.8522997763142017</v>
      </c>
      <c r="BO129" s="2">
        <f t="shared" si="159"/>
        <v>95.662658720501383</v>
      </c>
      <c r="BP129" s="2">
        <f t="shared" si="160"/>
        <v>11.292650567053654</v>
      </c>
      <c r="BQ129" s="2">
        <f t="shared" si="161"/>
        <v>6.8740719281108422</v>
      </c>
      <c r="BR129" s="11">
        <f t="shared" si="162"/>
        <v>4.2414401456565026E-2</v>
      </c>
      <c r="BS129" s="17">
        <f t="shared" si="217"/>
        <v>4.023472898768124E-2</v>
      </c>
      <c r="BT129" s="17">
        <f t="shared" si="218"/>
        <v>0.13398886862759823</v>
      </c>
      <c r="BU129" s="12">
        <f>(BU$3*temperature!$I239+BU$4*temperature!$I239^2+BU$5*temperature!$I239^6)*(K129/K$56)^$BW$1</f>
        <v>0.77735339144274607</v>
      </c>
      <c r="BV129" s="12">
        <f>(BV$3*temperature!$I239+BV$4*temperature!$I239^2+BV$5*temperature!$I239^6)*(L129/L$56)^$BW$1</f>
        <v>-0.64935463383643321</v>
      </c>
      <c r="BW129" s="12">
        <f>(BW$3*temperature!$I239+BW$4*temperature!$I239^2+BW$5*temperature!$I239^6)*(M129/M$56)^$BW$1</f>
        <v>-1.5876439738294195</v>
      </c>
      <c r="BX129" s="12">
        <f>(BX$3*temperature!$M239+BX$4*temperature!$M239^2+BX$5*temperature!$M239^6)*(K129/K$56)^$BW$1</f>
        <v>0.77734847843024679</v>
      </c>
      <c r="BY129" s="12">
        <f>(BY$3*temperature!$M239+BY$4*temperature!$M239^2+BY$5*temperature!$M239^6)*(L129/L$56)^$BW$1</f>
        <v>-0.64935867522095225</v>
      </c>
      <c r="BZ129" s="12">
        <f>(BZ$3*temperature!$M239+BZ$4*temperature!$M239^2+BZ$5*temperature!$M239^6)*(M129/M$56)^$BW$1</f>
        <v>-1.5876477284591652</v>
      </c>
      <c r="CA129" s="19">
        <f t="shared" si="149"/>
        <v>-4.9130124992746715E-6</v>
      </c>
      <c r="CB129" s="19">
        <f t="shared" si="150"/>
        <v>-4.041384519037905E-6</v>
      </c>
      <c r="CC129" s="19">
        <f t="shared" si="151"/>
        <v>-3.7546297457780042E-6</v>
      </c>
      <c r="CD129" s="19">
        <f t="shared" si="152"/>
        <v>-1.0289561064019697E-2</v>
      </c>
      <c r="CE129" s="19">
        <f t="shared" si="153"/>
        <v>-4.139977008130295E-4</v>
      </c>
      <c r="CF129" s="19"/>
      <c r="CG129" s="19"/>
      <c r="CH129" s="19"/>
    </row>
    <row r="130" spans="1:86" x14ac:dyDescent="0.3">
      <c r="A130" s="2">
        <f t="shared" si="174"/>
        <v>2084</v>
      </c>
      <c r="B130" s="5">
        <f t="shared" si="175"/>
        <v>1163.3639914864596</v>
      </c>
      <c r="C130" s="5">
        <f t="shared" si="176"/>
        <v>2953.9483584092131</v>
      </c>
      <c r="D130" s="5">
        <f t="shared" si="177"/>
        <v>4339.249719436858</v>
      </c>
      <c r="E130" s="15">
        <f t="shared" si="178"/>
        <v>9.229427517231135E-5</v>
      </c>
      <c r="F130" s="15">
        <f t="shared" si="179"/>
        <v>1.8182591092643686E-4</v>
      </c>
      <c r="G130" s="15">
        <f t="shared" si="180"/>
        <v>3.7119112921986754E-4</v>
      </c>
      <c r="H130" s="5">
        <f t="shared" si="181"/>
        <v>154301.18595225335</v>
      </c>
      <c r="I130" s="5">
        <f t="shared" si="182"/>
        <v>51896.011359986944</v>
      </c>
      <c r="J130" s="5">
        <f t="shared" si="183"/>
        <v>19680.008244026016</v>
      </c>
      <c r="K130" s="5">
        <f t="shared" si="184"/>
        <v>132633.62720647629</v>
      </c>
      <c r="L130" s="5">
        <f t="shared" si="185"/>
        <v>17568.354305264311</v>
      </c>
      <c r="M130" s="5">
        <f t="shared" si="186"/>
        <v>4535.3481630414344</v>
      </c>
      <c r="N130" s="15">
        <f t="shared" si="187"/>
        <v>1.1401673579840788E-2</v>
      </c>
      <c r="O130" s="15">
        <f t="shared" si="188"/>
        <v>1.4908815348769533E-2</v>
      </c>
      <c r="P130" s="15">
        <f t="shared" si="189"/>
        <v>1.3576387331523776E-2</v>
      </c>
      <c r="Q130" s="5">
        <f t="shared" si="190"/>
        <v>9765.8577991706406</v>
      </c>
      <c r="R130" s="5">
        <f t="shared" si="191"/>
        <v>12559.151872660495</v>
      </c>
      <c r="S130" s="5">
        <f t="shared" si="192"/>
        <v>6267.1505913063347</v>
      </c>
      <c r="T130" s="5">
        <f t="shared" si="193"/>
        <v>63.29087970971635</v>
      </c>
      <c r="U130" s="5">
        <f t="shared" si="194"/>
        <v>242.00611074985042</v>
      </c>
      <c r="V130" s="5">
        <f t="shared" si="195"/>
        <v>318.45264054748378</v>
      </c>
      <c r="W130" s="15">
        <f t="shared" si="196"/>
        <v>-1.0734613539272964E-2</v>
      </c>
      <c r="X130" s="15">
        <f t="shared" si="197"/>
        <v>-1.217998157191269E-2</v>
      </c>
      <c r="Y130" s="15">
        <f t="shared" si="198"/>
        <v>-9.7425357312937999E-3</v>
      </c>
      <c r="Z130" s="5">
        <f t="shared" si="213"/>
        <v>15894.442108070751</v>
      </c>
      <c r="AA130" s="5">
        <f t="shared" si="214"/>
        <v>35380.351924773284</v>
      </c>
      <c r="AB130" s="5">
        <f t="shared" si="215"/>
        <v>28633.179843026774</v>
      </c>
      <c r="AC130" s="16">
        <f t="shared" si="199"/>
        <v>1.7143040457788026</v>
      </c>
      <c r="AD130" s="16">
        <f t="shared" si="200"/>
        <v>2.939271130864006</v>
      </c>
      <c r="AE130" s="16">
        <f t="shared" si="201"/>
        <v>4.8288268277817119</v>
      </c>
      <c r="AF130" s="15">
        <f t="shared" si="202"/>
        <v>-4.0504037456468023E-3</v>
      </c>
      <c r="AG130" s="15">
        <f t="shared" si="203"/>
        <v>2.9673830763510267E-4</v>
      </c>
      <c r="AH130" s="15">
        <f t="shared" si="204"/>
        <v>9.7937136394747881E-3</v>
      </c>
      <c r="AI130" s="1">
        <f t="shared" si="168"/>
        <v>273426.50870402274</v>
      </c>
      <c r="AJ130" s="1">
        <f t="shared" si="169"/>
        <v>88958.892701660094</v>
      </c>
      <c r="AK130" s="1">
        <f t="shared" si="170"/>
        <v>34064.246849398267</v>
      </c>
      <c r="AL130" s="14">
        <f t="shared" si="205"/>
        <v>44.174683590147502</v>
      </c>
      <c r="AM130" s="14">
        <f t="shared" si="206"/>
        <v>8.9509558991043505</v>
      </c>
      <c r="AN130" s="14">
        <f t="shared" si="207"/>
        <v>3.05277300478765</v>
      </c>
      <c r="AO130" s="11">
        <f t="shared" si="208"/>
        <v>9.8020445006122853E-3</v>
      </c>
      <c r="AP130" s="11">
        <f t="shared" si="209"/>
        <v>1.2347990815516387E-2</v>
      </c>
      <c r="AQ130" s="11">
        <f t="shared" si="210"/>
        <v>1.1201185668597602E-2</v>
      </c>
      <c r="AR130" s="1">
        <f t="shared" si="216"/>
        <v>154301.18595225335</v>
      </c>
      <c r="AS130" s="1">
        <f t="shared" si="211"/>
        <v>51896.011359986944</v>
      </c>
      <c r="AT130" s="1">
        <f t="shared" si="212"/>
        <v>19680.008244026016</v>
      </c>
      <c r="AU130" s="1">
        <f t="shared" si="171"/>
        <v>30860.237190450673</v>
      </c>
      <c r="AV130" s="1">
        <f t="shared" si="172"/>
        <v>10379.20227199739</v>
      </c>
      <c r="AW130" s="1">
        <f t="shared" si="173"/>
        <v>3936.0016488052033</v>
      </c>
      <c r="AX130" s="1">
        <f t="shared" si="154"/>
        <v>106106.90176518104</v>
      </c>
      <c r="AY130" s="1">
        <f t="shared" si="140"/>
        <v>14054.683444211449</v>
      </c>
      <c r="AZ130" s="1">
        <f t="shared" si="141"/>
        <v>3628.2785304331478</v>
      </c>
      <c r="BA130" s="1">
        <f t="shared" si="155"/>
        <v>13462.683541908295</v>
      </c>
      <c r="BB130" s="1">
        <f t="shared" si="156"/>
        <v>28212.306963235762</v>
      </c>
      <c r="BC130" s="1">
        <f t="shared" si="157"/>
        <v>35566.719255560041</v>
      </c>
      <c r="BD130" s="1">
        <f t="shared" si="167"/>
        <v>3670.0340692994869</v>
      </c>
      <c r="BE130" s="2">
        <f t="shared" si="164"/>
        <v>0.05</v>
      </c>
      <c r="BF130" s="2">
        <f t="shared" si="165"/>
        <v>3.8949976355871406E-2</v>
      </c>
      <c r="BG130" s="2">
        <f t="shared" si="166"/>
        <v>0.05</v>
      </c>
      <c r="BH130" s="2">
        <f t="shared" si="143"/>
        <v>4.5107450403965396E-2</v>
      </c>
      <c r="BI130" s="2">
        <f t="shared" si="158"/>
        <v>2.5000000000000006E-4</v>
      </c>
      <c r="BJ130" s="2">
        <f t="shared" si="144"/>
        <v>1.5171006581229417E-4</v>
      </c>
      <c r="BK130" s="2">
        <f t="shared" si="145"/>
        <v>2.5000000000000006E-4</v>
      </c>
      <c r="BL130" s="2">
        <f t="shared" si="146"/>
        <v>38.575296488063344</v>
      </c>
      <c r="BM130" s="2">
        <f t="shared" si="147"/>
        <v>7.8731472988191848</v>
      </c>
      <c r="BN130" s="2">
        <f t="shared" si="148"/>
        <v>4.9200020610065049</v>
      </c>
      <c r="BO130" s="2">
        <f t="shared" si="159"/>
        <v>97.078705187081454</v>
      </c>
      <c r="BP130" s="2">
        <f t="shared" si="160"/>
        <v>11.426389538088113</v>
      </c>
      <c r="BQ130" s="2">
        <f t="shared" si="161"/>
        <v>6.8731479884232352</v>
      </c>
      <c r="BR130" s="11">
        <f t="shared" si="162"/>
        <v>4.2263552533909871E-2</v>
      </c>
      <c r="BS130" s="17">
        <f t="shared" si="217"/>
        <v>3.8597633466557327E-2</v>
      </c>
      <c r="BT130" s="17">
        <f t="shared" si="218"/>
        <v>0.13008628022096916</v>
      </c>
      <c r="BU130" s="12">
        <f>(BU$3*temperature!$I240+BU$4*temperature!$I240^2+BU$5*temperature!$I240^6)*(K130/K$56)^$BW$1</f>
        <v>0.67563907979029336</v>
      </c>
      <c r="BV130" s="12">
        <f>(BV$3*temperature!$I240+BV$4*temperature!$I240^2+BV$5*temperature!$I240^6)*(L130/L$56)^$BW$1</f>
        <v>-0.72856178593003396</v>
      </c>
      <c r="BW130" s="12">
        <f>(BW$3*temperature!$I240+BW$4*temperature!$I240^2+BW$5*temperature!$I240^6)*(M130/M$56)^$BW$1</f>
        <v>-1.6580004004566322</v>
      </c>
      <c r="BX130" s="12">
        <f>(BX$3*temperature!$M240+BX$4*temperature!$M240^2+BX$5*temperature!$M240^6)*(K130/K$56)^$BW$1</f>
        <v>0.67563408999780572</v>
      </c>
      <c r="BY130" s="12">
        <f>(BY$3*temperature!$M240+BY$4*temperature!$M240^2+BY$5*temperature!$M240^6)*(L130/L$56)^$BW$1</f>
        <v>-0.72856586878104501</v>
      </c>
      <c r="BZ130" s="12">
        <f>(BZ$3*temperature!$M240+BZ$4*temperature!$M240^2+BZ$5*temperature!$M240^6)*(M130/M$56)^$BW$1</f>
        <v>-1.6580041809960362</v>
      </c>
      <c r="CA130" s="19">
        <f t="shared" si="149"/>
        <v>-4.9897924876418642E-6</v>
      </c>
      <c r="CB130" s="19">
        <f t="shared" si="150"/>
        <v>-4.0828510110557659E-6</v>
      </c>
      <c r="CC130" s="19">
        <f t="shared" si="151"/>
        <v>-3.7805394039747142E-6</v>
      </c>
      <c r="CD130" s="19">
        <f t="shared" si="152"/>
        <v>-1.0562156275867558E-2</v>
      </c>
      <c r="CE130" s="19">
        <f t="shared" si="153"/>
        <v>-4.0767423655243412E-4</v>
      </c>
      <c r="CF130" s="19"/>
      <c r="CG130" s="19"/>
      <c r="CH130" s="19"/>
    </row>
    <row r="131" spans="1:86" x14ac:dyDescent="0.3">
      <c r="A131" s="2">
        <f t="shared" si="174"/>
        <v>2085</v>
      </c>
      <c r="B131" s="5">
        <f t="shared" si="175"/>
        <v>1163.4659947309976</v>
      </c>
      <c r="C131" s="5">
        <f t="shared" si="176"/>
        <v>2954.4586075427555</v>
      </c>
      <c r="D131" s="5">
        <f t="shared" si="177"/>
        <v>4340.7798758900162</v>
      </c>
      <c r="E131" s="15">
        <f t="shared" si="178"/>
        <v>8.7679561413695777E-5</v>
      </c>
      <c r="F131" s="15">
        <f t="shared" si="179"/>
        <v>1.7273461538011502E-4</v>
      </c>
      <c r="G131" s="15">
        <f t="shared" si="180"/>
        <v>3.5263157275887413E-4</v>
      </c>
      <c r="H131" s="5">
        <f t="shared" si="181"/>
        <v>156050.6021518012</v>
      </c>
      <c r="I131" s="5">
        <f t="shared" si="182"/>
        <v>52669.689996930021</v>
      </c>
      <c r="J131" s="5">
        <f t="shared" si="183"/>
        <v>19951.084754687072</v>
      </c>
      <c r="K131" s="5">
        <f t="shared" si="184"/>
        <v>134125.62366112068</v>
      </c>
      <c r="L131" s="5">
        <f t="shared" si="185"/>
        <v>17827.188325625513</v>
      </c>
      <c r="M131" s="5">
        <f t="shared" si="186"/>
        <v>4596.1982236190643</v>
      </c>
      <c r="N131" s="15">
        <f t="shared" si="187"/>
        <v>1.1249005897439046E-2</v>
      </c>
      <c r="O131" s="15">
        <f t="shared" si="188"/>
        <v>1.4732969056961975E-2</v>
      </c>
      <c r="P131" s="15">
        <f t="shared" si="189"/>
        <v>1.3416844394328331E-2</v>
      </c>
      <c r="Q131" s="5">
        <f t="shared" si="190"/>
        <v>9770.5586212157905</v>
      </c>
      <c r="R131" s="5">
        <f t="shared" si="191"/>
        <v>12591.136073852676</v>
      </c>
      <c r="S131" s="5">
        <f t="shared" si="192"/>
        <v>6291.5766586523177</v>
      </c>
      <c r="T131" s="5">
        <f t="shared" si="193"/>
        <v>62.611476575471933</v>
      </c>
      <c r="U131" s="5">
        <f t="shared" si="194"/>
        <v>239.05848078062698</v>
      </c>
      <c r="V131" s="5">
        <f t="shared" si="195"/>
        <v>315.35010431822508</v>
      </c>
      <c r="W131" s="15">
        <f t="shared" si="196"/>
        <v>-1.0734613539272964E-2</v>
      </c>
      <c r="X131" s="15">
        <f t="shared" si="197"/>
        <v>-1.217998157191269E-2</v>
      </c>
      <c r="Y131" s="15">
        <f t="shared" si="198"/>
        <v>-9.7425357312937999E-3</v>
      </c>
      <c r="Z131" s="5">
        <f t="shared" si="213"/>
        <v>15840.14714084976</v>
      </c>
      <c r="AA131" s="5">
        <f t="shared" si="214"/>
        <v>35487.451151646026</v>
      </c>
      <c r="AB131" s="5">
        <f t="shared" si="215"/>
        <v>29031.403321266858</v>
      </c>
      <c r="AC131" s="16">
        <f t="shared" si="199"/>
        <v>1.7073604222506027</v>
      </c>
      <c r="AD131" s="16">
        <f t="shared" si="200"/>
        <v>2.9401433252050593</v>
      </c>
      <c r="AE131" s="16">
        <f t="shared" si="201"/>
        <v>4.8761189749476195</v>
      </c>
      <c r="AF131" s="15">
        <f t="shared" si="202"/>
        <v>-4.0504037456468023E-3</v>
      </c>
      <c r="AG131" s="15">
        <f t="shared" si="203"/>
        <v>2.9673830763510267E-4</v>
      </c>
      <c r="AH131" s="15">
        <f t="shared" si="204"/>
        <v>9.7937136394747881E-3</v>
      </c>
      <c r="AI131" s="1">
        <f t="shared" si="168"/>
        <v>276944.09502407117</v>
      </c>
      <c r="AJ131" s="1">
        <f t="shared" si="169"/>
        <v>90442.205703491476</v>
      </c>
      <c r="AK131" s="1">
        <f t="shared" si="170"/>
        <v>34593.823813263647</v>
      </c>
      <c r="AL131" s="14">
        <f t="shared" si="205"/>
        <v>44.603355782355081</v>
      </c>
      <c r="AM131" s="14">
        <f t="shared" si="206"/>
        <v>9.0603769571242623</v>
      </c>
      <c r="AN131" s="14">
        <f t="shared" si="207"/>
        <v>3.0866257352460522</v>
      </c>
      <c r="AO131" s="11">
        <f t="shared" si="208"/>
        <v>9.7040240556061624E-3</v>
      </c>
      <c r="AP131" s="11">
        <f t="shared" si="209"/>
        <v>1.2224510907361224E-2</v>
      </c>
      <c r="AQ131" s="11">
        <f t="shared" si="210"/>
        <v>1.1089173811911626E-2</v>
      </c>
      <c r="AR131" s="1">
        <f t="shared" si="216"/>
        <v>156050.6021518012</v>
      </c>
      <c r="AS131" s="1">
        <f t="shared" si="211"/>
        <v>52669.689996930021</v>
      </c>
      <c r="AT131" s="1">
        <f t="shared" si="212"/>
        <v>19951.084754687072</v>
      </c>
      <c r="AU131" s="1">
        <f t="shared" si="171"/>
        <v>31210.120430360243</v>
      </c>
      <c r="AV131" s="1">
        <f t="shared" si="172"/>
        <v>10533.937999386006</v>
      </c>
      <c r="AW131" s="1">
        <f t="shared" si="173"/>
        <v>3990.2169509374144</v>
      </c>
      <c r="AX131" s="1">
        <f t="shared" si="154"/>
        <v>107300.49892889653</v>
      </c>
      <c r="AY131" s="1">
        <f t="shared" si="140"/>
        <v>14261.750660500409</v>
      </c>
      <c r="AZ131" s="1">
        <f t="shared" si="141"/>
        <v>3676.9585788952509</v>
      </c>
      <c r="BA131" s="1">
        <f t="shared" si="155"/>
        <v>13476.878714791197</v>
      </c>
      <c r="BB131" s="1">
        <f t="shared" si="156"/>
        <v>28260.390619525861</v>
      </c>
      <c r="BC131" s="1">
        <f t="shared" si="157"/>
        <v>35637.113536052006</v>
      </c>
      <c r="BD131" s="1">
        <f t="shared" si="167"/>
        <v>3569.2127119278534</v>
      </c>
      <c r="BE131" s="2">
        <f t="shared" si="164"/>
        <v>0.05</v>
      </c>
      <c r="BF131" s="2">
        <f t="shared" si="165"/>
        <v>3.8949976355871406E-2</v>
      </c>
      <c r="BG131" s="2">
        <f t="shared" si="166"/>
        <v>0.05</v>
      </c>
      <c r="BH131" s="2">
        <f t="shared" si="143"/>
        <v>4.5120183595855089E-2</v>
      </c>
      <c r="BI131" s="2">
        <f t="shared" si="158"/>
        <v>2.5000000000000006E-4</v>
      </c>
      <c r="BJ131" s="2">
        <f t="shared" si="144"/>
        <v>1.5171006581229417E-4</v>
      </c>
      <c r="BK131" s="2">
        <f t="shared" si="145"/>
        <v>2.5000000000000006E-4</v>
      </c>
      <c r="BL131" s="2">
        <f t="shared" si="146"/>
        <v>39.012650537950307</v>
      </c>
      <c r="BM131" s="2">
        <f t="shared" si="147"/>
        <v>7.9905221357473852</v>
      </c>
      <c r="BN131" s="2">
        <f t="shared" si="148"/>
        <v>4.9877711886717693</v>
      </c>
      <c r="BO131" s="2">
        <f t="shared" si="159"/>
        <v>98.515879154535256</v>
      </c>
      <c r="BP131" s="2">
        <f t="shared" si="160"/>
        <v>11.561738662407974</v>
      </c>
      <c r="BQ131" s="2">
        <f t="shared" si="161"/>
        <v>6.8722426311620897</v>
      </c>
      <c r="BR131" s="11">
        <f t="shared" si="162"/>
        <v>4.2113899559385909E-2</v>
      </c>
      <c r="BS131" s="17">
        <f t="shared" si="217"/>
        <v>3.7032508114401862E-2</v>
      </c>
      <c r="BT131" s="17">
        <f t="shared" si="218"/>
        <v>0.12629735943783413</v>
      </c>
      <c r="BU131" s="12">
        <f>(BU$3*temperature!$I241+BU$4*temperature!$I241^2+BU$5*temperature!$I241^6)*(K131/K$56)^$BW$1</f>
        <v>0.57194862067720831</v>
      </c>
      <c r="BV131" s="12">
        <f>(BV$3*temperature!$I241+BV$4*temperature!$I241^2+BV$5*temperature!$I241^6)*(L131/L$56)^$BW$1</f>
        <v>-0.80895311086839927</v>
      </c>
      <c r="BW131" s="12">
        <f>(BW$3*temperature!$I241+BW$4*temperature!$I241^2+BW$5*temperature!$I241^6)*(M131/M$56)^$BW$1</f>
        <v>-1.7292746050047076</v>
      </c>
      <c r="BX131" s="12">
        <f>(BX$3*temperature!$M241+BX$4*temperature!$M241^2+BX$5*temperature!$M241^6)*(K131/K$56)^$BW$1</f>
        <v>0.57194355645864736</v>
      </c>
      <c r="BY131" s="12">
        <f>(BY$3*temperature!$M241+BY$4*temperature!$M241^2+BY$5*temperature!$M241^6)*(L131/L$56)^$BW$1</f>
        <v>-0.80895723357349669</v>
      </c>
      <c r="BZ131" s="12">
        <f>(BZ$3*temperature!$M241+BZ$4*temperature!$M241^2+BZ$5*temperature!$M241^6)*(M131/M$56)^$BW$1</f>
        <v>-1.7292784102647027</v>
      </c>
      <c r="CA131" s="19">
        <f t="shared" si="149"/>
        <v>-5.0642185609461876E-6</v>
      </c>
      <c r="CB131" s="19">
        <f t="shared" si="150"/>
        <v>-4.1227050974201873E-6</v>
      </c>
      <c r="CC131" s="19">
        <f t="shared" si="151"/>
        <v>-3.8052599951043931E-6</v>
      </c>
      <c r="CD131" s="19">
        <f t="shared" si="152"/>
        <v>-1.0833350199698132E-2</v>
      </c>
      <c r="CE131" s="19">
        <f t="shared" si="153"/>
        <v>-4.011861291764781E-4</v>
      </c>
      <c r="CF131" s="19"/>
      <c r="CG131" s="19"/>
      <c r="CH131" s="19"/>
    </row>
    <row r="132" spans="1:86" x14ac:dyDescent="0.3">
      <c r="A132" s="2">
        <f t="shared" si="174"/>
        <v>2086</v>
      </c>
      <c r="B132" s="5">
        <f t="shared" si="175"/>
        <v>1163.5629063097285</v>
      </c>
      <c r="C132" s="5">
        <f t="shared" si="176"/>
        <v>2954.9434279504244</v>
      </c>
      <c r="D132" s="5">
        <f t="shared" si="177"/>
        <v>4342.2340371229193</v>
      </c>
      <c r="E132" s="15">
        <f t="shared" si="178"/>
        <v>8.3295583343010989E-5</v>
      </c>
      <c r="F132" s="15">
        <f t="shared" si="179"/>
        <v>1.6409788461110926E-4</v>
      </c>
      <c r="G132" s="15">
        <f t="shared" si="180"/>
        <v>3.3499999412093043E-4</v>
      </c>
      <c r="H132" s="5">
        <f t="shared" si="181"/>
        <v>157795.566149135</v>
      </c>
      <c r="I132" s="5">
        <f t="shared" si="182"/>
        <v>53445.274791048949</v>
      </c>
      <c r="J132" s="5">
        <f t="shared" si="183"/>
        <v>20222.38927851948</v>
      </c>
      <c r="K132" s="5">
        <f t="shared" si="184"/>
        <v>135614.1256252212</v>
      </c>
      <c r="L132" s="5">
        <f t="shared" si="185"/>
        <v>18086.733669929876</v>
      </c>
      <c r="M132" s="5">
        <f t="shared" si="186"/>
        <v>4657.1394138668875</v>
      </c>
      <c r="N132" s="15">
        <f t="shared" si="187"/>
        <v>1.1097819517777996E-2</v>
      </c>
      <c r="O132" s="15">
        <f t="shared" si="188"/>
        <v>1.4558961265433101E-2</v>
      </c>
      <c r="P132" s="15">
        <f t="shared" si="189"/>
        <v>1.3259043079268729E-2</v>
      </c>
      <c r="Q132" s="5">
        <f t="shared" si="190"/>
        <v>9773.7574150388264</v>
      </c>
      <c r="R132" s="5">
        <f t="shared" si="191"/>
        <v>12620.928099225834</v>
      </c>
      <c r="S132" s="5">
        <f t="shared" si="192"/>
        <v>6315.0031266326287</v>
      </c>
      <c r="T132" s="5">
        <f t="shared" si="193"/>
        <v>61.939366571310998</v>
      </c>
      <c r="U132" s="5">
        <f t="shared" si="194"/>
        <v>236.1467528901095</v>
      </c>
      <c r="V132" s="5">
        <f t="shared" si="195"/>
        <v>312.27779465903757</v>
      </c>
      <c r="W132" s="15">
        <f t="shared" si="196"/>
        <v>-1.0734613539272964E-2</v>
      </c>
      <c r="X132" s="15">
        <f t="shared" si="197"/>
        <v>-1.217998157191269E-2</v>
      </c>
      <c r="Y132" s="15">
        <f t="shared" si="198"/>
        <v>-9.7425357312937999E-3</v>
      </c>
      <c r="Z132" s="5">
        <f t="shared" si="213"/>
        <v>15783.581964071334</v>
      </c>
      <c r="AA132" s="5">
        <f t="shared" si="214"/>
        <v>35588.383808159393</v>
      </c>
      <c r="AB132" s="5">
        <f t="shared" si="215"/>
        <v>29429.98591265795</v>
      </c>
      <c r="AC132" s="16">
        <f t="shared" si="199"/>
        <v>1.7004449232011498</v>
      </c>
      <c r="AD132" s="16">
        <f t="shared" si="200"/>
        <v>2.9410157783595854</v>
      </c>
      <c r="AE132" s="16">
        <f t="shared" si="201"/>
        <v>4.9238742878602659</v>
      </c>
      <c r="AF132" s="15">
        <f t="shared" si="202"/>
        <v>-4.0504037456468023E-3</v>
      </c>
      <c r="AG132" s="15">
        <f t="shared" si="203"/>
        <v>2.9673830763510267E-4</v>
      </c>
      <c r="AH132" s="15">
        <f t="shared" si="204"/>
        <v>9.7937136394747881E-3</v>
      </c>
      <c r="AI132" s="1">
        <f t="shared" si="168"/>
        <v>280459.8059520243</v>
      </c>
      <c r="AJ132" s="1">
        <f t="shared" si="169"/>
        <v>91931.923132528333</v>
      </c>
      <c r="AK132" s="1">
        <f t="shared" si="170"/>
        <v>35124.658382874695</v>
      </c>
      <c r="AL132" s="14">
        <f t="shared" si="205"/>
        <v>45.031859499453084</v>
      </c>
      <c r="AM132" s="14">
        <f t="shared" si="206"/>
        <v>9.1700280472920603</v>
      </c>
      <c r="AN132" s="14">
        <f t="shared" si="207"/>
        <v>3.1205115832238106</v>
      </c>
      <c r="AO132" s="11">
        <f t="shared" si="208"/>
        <v>9.6069838150500998E-3</v>
      </c>
      <c r="AP132" s="11">
        <f t="shared" si="209"/>
        <v>1.2102265798287611E-2</v>
      </c>
      <c r="AQ132" s="11">
        <f t="shared" si="210"/>
        <v>1.0978282073792509E-2</v>
      </c>
      <c r="AR132" s="1">
        <f t="shared" si="216"/>
        <v>157795.566149135</v>
      </c>
      <c r="AS132" s="1">
        <f t="shared" si="211"/>
        <v>53445.274791048949</v>
      </c>
      <c r="AT132" s="1">
        <f t="shared" si="212"/>
        <v>20222.38927851948</v>
      </c>
      <c r="AU132" s="1">
        <f t="shared" si="171"/>
        <v>31559.113229827002</v>
      </c>
      <c r="AV132" s="1">
        <f t="shared" si="172"/>
        <v>10689.05495820979</v>
      </c>
      <c r="AW132" s="1">
        <f t="shared" si="173"/>
        <v>4044.4778557038962</v>
      </c>
      <c r="AX132" s="1">
        <f t="shared" si="154"/>
        <v>108491.30050017696</v>
      </c>
      <c r="AY132" s="1">
        <f t="shared" si="140"/>
        <v>14469.386935943901</v>
      </c>
      <c r="AZ132" s="1">
        <f t="shared" si="141"/>
        <v>3725.7115310935101</v>
      </c>
      <c r="BA132" s="1">
        <f t="shared" si="155"/>
        <v>13490.843163019097</v>
      </c>
      <c r="BB132" s="1">
        <f t="shared" si="156"/>
        <v>28307.738833705476</v>
      </c>
      <c r="BC132" s="1">
        <f t="shared" si="157"/>
        <v>35706.247490509078</v>
      </c>
      <c r="BD132" s="1">
        <f t="shared" si="167"/>
        <v>3471.0608411192584</v>
      </c>
      <c r="BE132" s="2">
        <f t="shared" si="164"/>
        <v>0.05</v>
      </c>
      <c r="BF132" s="2">
        <f t="shared" si="165"/>
        <v>3.8949976355871406E-2</v>
      </c>
      <c r="BG132" s="2">
        <f t="shared" si="166"/>
        <v>0.05</v>
      </c>
      <c r="BH132" s="2">
        <f t="shared" si="143"/>
        <v>4.5133131386849538E-2</v>
      </c>
      <c r="BI132" s="2">
        <f t="shared" si="158"/>
        <v>2.5000000000000006E-4</v>
      </c>
      <c r="BJ132" s="2">
        <f t="shared" si="144"/>
        <v>1.5171006581229417E-4</v>
      </c>
      <c r="BK132" s="2">
        <f t="shared" si="145"/>
        <v>2.5000000000000006E-4</v>
      </c>
      <c r="BL132" s="2">
        <f t="shared" si="146"/>
        <v>39.448891537283764</v>
      </c>
      <c r="BM132" s="2">
        <f t="shared" si="147"/>
        <v>8.1081861559061821</v>
      </c>
      <c r="BN132" s="2">
        <f t="shared" si="148"/>
        <v>5.0555973196298716</v>
      </c>
      <c r="BO132" s="2">
        <f t="shared" si="159"/>
        <v>99.974496605605779</v>
      </c>
      <c r="BP132" s="2">
        <f t="shared" si="160"/>
        <v>11.698717203151746</v>
      </c>
      <c r="BQ132" s="2">
        <f t="shared" si="161"/>
        <v>6.8713554055157591</v>
      </c>
      <c r="BR132" s="11">
        <f t="shared" si="162"/>
        <v>4.1965453474739317E-2</v>
      </c>
      <c r="BS132" s="17">
        <f t="shared" si="217"/>
        <v>3.553595065765796E-2</v>
      </c>
      <c r="BT132" s="17">
        <f t="shared" si="218"/>
        <v>0.12261879557071274</v>
      </c>
      <c r="BU132" s="12">
        <f>(BU$3*temperature!$I242+BU$4*temperature!$I242^2+BU$5*temperature!$I242^6)*(K132/K$56)^$BW$1</f>
        <v>0.4663054212084114</v>
      </c>
      <c r="BV132" s="12">
        <f>(BV$3*temperature!$I242+BV$4*temperature!$I242^2+BV$5*temperature!$I242^6)*(L132/L$56)^$BW$1</f>
        <v>-0.8905096567924442</v>
      </c>
      <c r="BW132" s="12">
        <f>(BW$3*temperature!$I242+BW$4*temperature!$I242^2+BW$5*temperature!$I242^6)*(M132/M$56)^$BW$1</f>
        <v>-1.8014511620732023</v>
      </c>
      <c r="BX132" s="12">
        <f>(BX$3*temperature!$M242+BX$4*temperature!$M242^2+BX$5*temperature!$M242^6)*(K132/K$56)^$BW$1</f>
        <v>0.46630028488715192</v>
      </c>
      <c r="BY132" s="12">
        <f>(BY$3*temperature!$M242+BY$4*temperature!$M242^2+BY$5*temperature!$M242^6)*(L132/L$56)^$BW$1</f>
        <v>-0.89051381776836636</v>
      </c>
      <c r="BZ132" s="12">
        <f>(BZ$3*temperature!$M242+BZ$4*temperature!$M242^2+BZ$5*temperature!$M242^6)*(M132/M$56)^$BW$1</f>
        <v>-1.8014549908892037</v>
      </c>
      <c r="CA132" s="19">
        <f t="shared" si="149"/>
        <v>-5.1363212594801588E-6</v>
      </c>
      <c r="CB132" s="19">
        <f t="shared" si="150"/>
        <v>-4.1609759221516995E-6</v>
      </c>
      <c r="CC132" s="19">
        <f t="shared" si="151"/>
        <v>-3.8288160013610906E-6</v>
      </c>
      <c r="CD132" s="19">
        <f t="shared" si="152"/>
        <v>-1.1103010302771941E-2</v>
      </c>
      <c r="CE132" s="19">
        <f t="shared" si="153"/>
        <v>-3.9455602627077164E-4</v>
      </c>
      <c r="CF132" s="19"/>
      <c r="CG132" s="19"/>
      <c r="CH132" s="19"/>
    </row>
    <row r="133" spans="1:86" x14ac:dyDescent="0.3">
      <c r="A133" s="2">
        <f t="shared" si="174"/>
        <v>2087</v>
      </c>
      <c r="B133" s="5">
        <f t="shared" si="175"/>
        <v>1163.654979978214</v>
      </c>
      <c r="C133" s="5">
        <f t="shared" si="176"/>
        <v>2955.4040829178134</v>
      </c>
      <c r="D133" s="5">
        <f t="shared" si="177"/>
        <v>4343.6159530809819</v>
      </c>
      <c r="E133" s="15">
        <f t="shared" si="178"/>
        <v>7.9130804175860434E-5</v>
      </c>
      <c r="F133" s="15">
        <f t="shared" si="179"/>
        <v>1.5589299038055378E-4</v>
      </c>
      <c r="G133" s="15">
        <f t="shared" si="180"/>
        <v>3.1824999441488387E-4</v>
      </c>
      <c r="H133" s="5">
        <f t="shared" si="181"/>
        <v>159535.75236907764</v>
      </c>
      <c r="I133" s="5">
        <f t="shared" si="182"/>
        <v>54222.63171020837</v>
      </c>
      <c r="J133" s="5">
        <f t="shared" si="183"/>
        <v>20493.882675250334</v>
      </c>
      <c r="K133" s="5">
        <f t="shared" si="184"/>
        <v>137098.84382745862</v>
      </c>
      <c r="L133" s="5">
        <f t="shared" si="185"/>
        <v>18346.943493654315</v>
      </c>
      <c r="M133" s="5">
        <f t="shared" si="186"/>
        <v>4718.1617566151908</v>
      </c>
      <c r="N133" s="15">
        <f t="shared" si="187"/>
        <v>1.0948108800557632E-2</v>
      </c>
      <c r="O133" s="15">
        <f t="shared" si="188"/>
        <v>1.4386778092334573E-2</v>
      </c>
      <c r="P133" s="15">
        <f t="shared" si="189"/>
        <v>1.3102966719571674E-2</v>
      </c>
      <c r="Q133" s="5">
        <f t="shared" si="190"/>
        <v>9775.4688971407741</v>
      </c>
      <c r="R133" s="5">
        <f t="shared" si="191"/>
        <v>12648.539856832069</v>
      </c>
      <c r="S133" s="5">
        <f t="shared" si="192"/>
        <v>6337.4343568024688</v>
      </c>
      <c r="T133" s="5">
        <f t="shared" si="193"/>
        <v>61.274471408300613</v>
      </c>
      <c r="U133" s="5">
        <f t="shared" si="194"/>
        <v>233.27048979164095</v>
      </c>
      <c r="V133" s="5">
        <f t="shared" si="195"/>
        <v>309.23541708648224</v>
      </c>
      <c r="W133" s="15">
        <f t="shared" si="196"/>
        <v>-1.0734613539272964E-2</v>
      </c>
      <c r="X133" s="15">
        <f t="shared" si="197"/>
        <v>-1.217998157191269E-2</v>
      </c>
      <c r="Y133" s="15">
        <f t="shared" si="198"/>
        <v>-9.7425357312937999E-3</v>
      </c>
      <c r="Z133" s="5">
        <f t="shared" si="213"/>
        <v>15724.798558572404</v>
      </c>
      <c r="AA133" s="5">
        <f t="shared" si="214"/>
        <v>35683.175297960843</v>
      </c>
      <c r="AB133" s="5">
        <f t="shared" si="215"/>
        <v>29828.869511442652</v>
      </c>
      <c r="AC133" s="16">
        <f t="shared" si="199"/>
        <v>1.6935574347149498</v>
      </c>
      <c r="AD133" s="16">
        <f t="shared" si="200"/>
        <v>2.9418884904043838</v>
      </c>
      <c r="AE133" s="16">
        <f t="shared" si="201"/>
        <v>4.9720973026323421</v>
      </c>
      <c r="AF133" s="15">
        <f t="shared" si="202"/>
        <v>-4.0504037456468023E-3</v>
      </c>
      <c r="AG133" s="15">
        <f t="shared" si="203"/>
        <v>2.9673830763510267E-4</v>
      </c>
      <c r="AH133" s="15">
        <f t="shared" si="204"/>
        <v>9.7937136394747881E-3</v>
      </c>
      <c r="AI133" s="1">
        <f t="shared" si="168"/>
        <v>283972.9385866489</v>
      </c>
      <c r="AJ133" s="1">
        <f t="shared" si="169"/>
        <v>93427.785777485289</v>
      </c>
      <c r="AK133" s="1">
        <f t="shared" si="170"/>
        <v>35656.670400291121</v>
      </c>
      <c r="AL133" s="14">
        <f t="shared" si="205"/>
        <v>45.460153641372216</v>
      </c>
      <c r="AM133" s="14">
        <f t="shared" si="206"/>
        <v>9.2798963829300813</v>
      </c>
      <c r="AN133" s="14">
        <f t="shared" si="207"/>
        <v>3.1544268610352266</v>
      </c>
      <c r="AO133" s="11">
        <f t="shared" si="208"/>
        <v>9.5109139768995987E-3</v>
      </c>
      <c r="AP133" s="11">
        <f t="shared" si="209"/>
        <v>1.1981243140304734E-2</v>
      </c>
      <c r="AQ133" s="11">
        <f t="shared" si="210"/>
        <v>1.0868499253054584E-2</v>
      </c>
      <c r="AR133" s="1">
        <f t="shared" si="216"/>
        <v>159535.75236907764</v>
      </c>
      <c r="AS133" s="1">
        <f t="shared" si="211"/>
        <v>54222.63171020837</v>
      </c>
      <c r="AT133" s="1">
        <f t="shared" si="212"/>
        <v>20493.882675250334</v>
      </c>
      <c r="AU133" s="1">
        <f t="shared" si="171"/>
        <v>31907.150473815531</v>
      </c>
      <c r="AV133" s="1">
        <f t="shared" si="172"/>
        <v>10844.526342041674</v>
      </c>
      <c r="AW133" s="1">
        <f t="shared" si="173"/>
        <v>4098.7765350500667</v>
      </c>
      <c r="AX133" s="1">
        <f t="shared" si="154"/>
        <v>109679.07506196688</v>
      </c>
      <c r="AY133" s="1">
        <f t="shared" si="140"/>
        <v>14677.55479492345</v>
      </c>
      <c r="AZ133" s="1">
        <f t="shared" si="141"/>
        <v>3774.5294052921531</v>
      </c>
      <c r="BA133" s="1">
        <f t="shared" si="155"/>
        <v>13504.581291999466</v>
      </c>
      <c r="BB133" s="1">
        <f t="shared" si="156"/>
        <v>28354.367602827522</v>
      </c>
      <c r="BC133" s="1">
        <f t="shared" si="157"/>
        <v>35774.155611535913</v>
      </c>
      <c r="BD133" s="1">
        <f t="shared" si="167"/>
        <v>3375.5130142018916</v>
      </c>
      <c r="BE133" s="2">
        <f t="shared" si="164"/>
        <v>0.05</v>
      </c>
      <c r="BF133" s="2">
        <f t="shared" si="165"/>
        <v>3.8949976355871406E-2</v>
      </c>
      <c r="BG133" s="2">
        <f t="shared" si="166"/>
        <v>0.05</v>
      </c>
      <c r="BH133" s="2">
        <f t="shared" si="143"/>
        <v>4.5146291825323571E-2</v>
      </c>
      <c r="BI133" s="2">
        <f t="shared" si="158"/>
        <v>2.5000000000000006E-4</v>
      </c>
      <c r="BJ133" s="2">
        <f t="shared" si="144"/>
        <v>1.5171006581229417E-4</v>
      </c>
      <c r="BK133" s="2">
        <f t="shared" si="145"/>
        <v>2.5000000000000006E-4</v>
      </c>
      <c r="BL133" s="2">
        <f t="shared" si="146"/>
        <v>39.883938092269418</v>
      </c>
      <c r="BM133" s="2">
        <f t="shared" si="147"/>
        <v>8.2261190252715011</v>
      </c>
      <c r="BN133" s="2">
        <f t="shared" si="148"/>
        <v>5.1234706688125851</v>
      </c>
      <c r="BO133" s="2">
        <f t="shared" si="159"/>
        <v>101.45487827702981</v>
      </c>
      <c r="BP133" s="2">
        <f t="shared" si="160"/>
        <v>11.837344661344812</v>
      </c>
      <c r="BQ133" s="2">
        <f t="shared" si="161"/>
        <v>6.8704858785843959</v>
      </c>
      <c r="BR133" s="11">
        <f t="shared" si="162"/>
        <v>4.1818224135635046E-2</v>
      </c>
      <c r="BS133" s="17">
        <f t="shared" si="217"/>
        <v>3.4104730189617044E-2</v>
      </c>
      <c r="BT133" s="17">
        <f t="shared" si="218"/>
        <v>0.11904737434049781</v>
      </c>
      <c r="BU133" s="12">
        <f>(BU$3*temperature!$I243+BU$4*temperature!$I243^2+BU$5*temperature!$I243^6)*(K133/K$56)^$BW$1</f>
        <v>0.3587335727752749</v>
      </c>
      <c r="BV133" s="12">
        <f>(BV$3*temperature!$I243+BV$4*temperature!$I243^2+BV$5*temperature!$I243^6)*(L133/L$56)^$BW$1</f>
        <v>-0.97321212824673042</v>
      </c>
      <c r="BW133" s="12">
        <f>(BW$3*temperature!$I243+BW$4*temperature!$I243^2+BW$5*temperature!$I243^6)*(M133/M$56)^$BW$1</f>
        <v>-1.8745143902422883</v>
      </c>
      <c r="BX133" s="12">
        <f>(BX$3*temperature!$M243+BX$4*temperature!$M243^2+BX$5*temperature!$M243^6)*(K133/K$56)^$BW$1</f>
        <v>0.35872836664247915</v>
      </c>
      <c r="BY133" s="12">
        <f>(BY$3*temperature!$M243+BY$4*temperature!$M243^2+BY$5*temperature!$M243^6)*(L133/L$56)^$BW$1</f>
        <v>-0.97321632594001117</v>
      </c>
      <c r="BZ133" s="12">
        <f>(BZ$3*temperature!$M243+BZ$4*temperature!$M243^2+BZ$5*temperature!$M243^6)*(M133/M$56)^$BW$1</f>
        <v>-1.8745182414744557</v>
      </c>
      <c r="CA133" s="19">
        <f t="shared" si="149"/>
        <v>-5.2061327957542147E-6</v>
      </c>
      <c r="CB133" s="19">
        <f t="shared" si="150"/>
        <v>-4.1976932807497036E-6</v>
      </c>
      <c r="CC133" s="19">
        <f t="shared" si="151"/>
        <v>-3.8512321673955796E-6</v>
      </c>
      <c r="CD133" s="19">
        <f t="shared" si="152"/>
        <v>-1.1371009894922408E-2</v>
      </c>
      <c r="CE133" s="19">
        <f t="shared" si="153"/>
        <v>-3.8780522444979438E-4</v>
      </c>
      <c r="CF133" s="19"/>
      <c r="CG133" s="19"/>
      <c r="CH133" s="19"/>
    </row>
    <row r="134" spans="1:86" x14ac:dyDescent="0.3">
      <c r="A134" s="2">
        <f t="shared" si="174"/>
        <v>2088</v>
      </c>
      <c r="B134" s="5">
        <f t="shared" si="175"/>
        <v>1163.7424568848455</v>
      </c>
      <c r="C134" s="5">
        <f t="shared" si="176"/>
        <v>2955.8417733590686</v>
      </c>
      <c r="D134" s="5">
        <f t="shared" si="177"/>
        <v>4344.9291910461498</v>
      </c>
      <c r="E134" s="15">
        <f t="shared" si="178"/>
        <v>7.5174263967067411E-5</v>
      </c>
      <c r="F134" s="15">
        <f t="shared" si="179"/>
        <v>1.4809834086152609E-4</v>
      </c>
      <c r="G134" s="15">
        <f t="shared" si="180"/>
        <v>3.0233749469413967E-4</v>
      </c>
      <c r="H134" s="5">
        <f t="shared" si="181"/>
        <v>161270.83992681987</v>
      </c>
      <c r="I134" s="5">
        <f t="shared" si="182"/>
        <v>55001.627080923055</v>
      </c>
      <c r="J134" s="5">
        <f t="shared" si="183"/>
        <v>20765.526039060383</v>
      </c>
      <c r="K134" s="5">
        <f t="shared" si="184"/>
        <v>138579.49323127419</v>
      </c>
      <c r="L134" s="5">
        <f t="shared" si="185"/>
        <v>18607.77108458626</v>
      </c>
      <c r="M134" s="5">
        <f t="shared" si="186"/>
        <v>4779.2553401913019</v>
      </c>
      <c r="N134" s="15">
        <f t="shared" si="187"/>
        <v>1.0799867909017546E-2</v>
      </c>
      <c r="O134" s="15">
        <f t="shared" si="188"/>
        <v>1.4216405638473706E-2</v>
      </c>
      <c r="P134" s="15">
        <f t="shared" si="189"/>
        <v>1.2948598782238419E-2</v>
      </c>
      <c r="Q134" s="5">
        <f t="shared" si="190"/>
        <v>9775.7083219891465</v>
      </c>
      <c r="R134" s="5">
        <f t="shared" si="191"/>
        <v>12673.984200911211</v>
      </c>
      <c r="S134" s="5">
        <f t="shared" si="192"/>
        <v>6358.8750350029541</v>
      </c>
      <c r="T134" s="5">
        <f t="shared" si="193"/>
        <v>60.616713637909278</v>
      </c>
      <c r="U134" s="5">
        <f t="shared" si="194"/>
        <v>230.42925952470773</v>
      </c>
      <c r="V134" s="5">
        <f t="shared" si="195"/>
        <v>306.22267998613563</v>
      </c>
      <c r="W134" s="15">
        <f t="shared" si="196"/>
        <v>-1.0734613539272964E-2</v>
      </c>
      <c r="X134" s="15">
        <f t="shared" si="197"/>
        <v>-1.217998157191269E-2</v>
      </c>
      <c r="Y134" s="15">
        <f t="shared" si="198"/>
        <v>-9.7425357312937999E-3</v>
      </c>
      <c r="Z134" s="5">
        <f t="shared" si="213"/>
        <v>15663.849191102976</v>
      </c>
      <c r="AA134" s="5">
        <f t="shared" si="214"/>
        <v>35771.853806006948</v>
      </c>
      <c r="AB134" s="5">
        <f t="shared" si="215"/>
        <v>30227.996344346113</v>
      </c>
      <c r="AC134" s="16">
        <f t="shared" si="199"/>
        <v>1.6866978433379123</v>
      </c>
      <c r="AD134" s="16">
        <f t="shared" si="200"/>
        <v>2.9427614614162776</v>
      </c>
      <c r="AE134" s="16">
        <f t="shared" si="201"/>
        <v>5.0207925998019283</v>
      </c>
      <c r="AF134" s="15">
        <f t="shared" si="202"/>
        <v>-4.0504037456468023E-3</v>
      </c>
      <c r="AG134" s="15">
        <f t="shared" si="203"/>
        <v>2.9673830763510267E-4</v>
      </c>
      <c r="AH134" s="15">
        <f t="shared" si="204"/>
        <v>9.7937136394747881E-3</v>
      </c>
      <c r="AI134" s="1">
        <f t="shared" si="168"/>
        <v>287482.79520179954</v>
      </c>
      <c r="AJ134" s="1">
        <f t="shared" si="169"/>
        <v>94929.533541778437</v>
      </c>
      <c r="AK134" s="1">
        <f t="shared" si="170"/>
        <v>36189.77989531208</v>
      </c>
      <c r="AL134" s="14">
        <f t="shared" si="205"/>
        <v>45.888197575925354</v>
      </c>
      <c r="AM134" s="14">
        <f t="shared" si="206"/>
        <v>9.3899692308619951</v>
      </c>
      <c r="AN134" s="14">
        <f t="shared" si="207"/>
        <v>3.1883679081583738</v>
      </c>
      <c r="AO134" s="11">
        <f t="shared" si="208"/>
        <v>9.4158048371306025E-3</v>
      </c>
      <c r="AP134" s="11">
        <f t="shared" si="209"/>
        <v>1.1861430708901687E-2</v>
      </c>
      <c r="AQ134" s="11">
        <f t="shared" si="210"/>
        <v>1.0759814260524039E-2</v>
      </c>
      <c r="AR134" s="1">
        <f t="shared" si="216"/>
        <v>161270.83992681987</v>
      </c>
      <c r="AS134" s="1">
        <f t="shared" si="211"/>
        <v>55001.627080923055</v>
      </c>
      <c r="AT134" s="1">
        <f t="shared" si="212"/>
        <v>20765.526039060383</v>
      </c>
      <c r="AU134" s="1">
        <f t="shared" si="171"/>
        <v>32254.167985363976</v>
      </c>
      <c r="AV134" s="1">
        <f t="shared" si="172"/>
        <v>11000.325416184613</v>
      </c>
      <c r="AW134" s="1">
        <f t="shared" si="173"/>
        <v>4153.1052078120765</v>
      </c>
      <c r="AX134" s="1">
        <f t="shared" si="154"/>
        <v>110863.59458501935</v>
      </c>
      <c r="AY134" s="1">
        <f t="shared" ref="AY134:AY197" si="219">(AS134-AV134)/C134*1000</f>
        <v>14886.216867669009</v>
      </c>
      <c r="AZ134" s="1">
        <f t="shared" ref="AZ134:AZ197" si="220">(AT134-AW134)/D134*1000</f>
        <v>3823.4042721530409</v>
      </c>
      <c r="BA134" s="1">
        <f t="shared" si="155"/>
        <v>13518.097370690948</v>
      </c>
      <c r="BB134" s="1">
        <f t="shared" si="156"/>
        <v>28400.292387406869</v>
      </c>
      <c r="BC134" s="1">
        <f t="shared" si="157"/>
        <v>35840.871090163171</v>
      </c>
      <c r="BD134" s="1">
        <f t="shared" si="167"/>
        <v>3282.505086624481</v>
      </c>
      <c r="BE134" s="2">
        <f t="shared" si="164"/>
        <v>0.05</v>
      </c>
      <c r="BF134" s="2">
        <f t="shared" si="165"/>
        <v>3.8949976355871406E-2</v>
      </c>
      <c r="BG134" s="2">
        <f t="shared" si="166"/>
        <v>0.05</v>
      </c>
      <c r="BH134" s="2">
        <f t="shared" ref="BH134:BH197" si="221">(BE134*Z134+BF134*AA134+BG134*AB134)/(Z134+AA134+AB134)</f>
        <v>4.515966294034849E-2</v>
      </c>
      <c r="BI134" s="2">
        <f t="shared" si="158"/>
        <v>2.5000000000000006E-4</v>
      </c>
      <c r="BJ134" s="2">
        <f t="shared" ref="BJ134:BJ197" si="222">BJ$5*BF134^2</f>
        <v>1.5171006581229417E-4</v>
      </c>
      <c r="BK134" s="2">
        <f t="shared" ref="BK134:BK197" si="223">BK$5*BG134^2</f>
        <v>2.5000000000000006E-4</v>
      </c>
      <c r="BL134" s="2">
        <f t="shared" ref="BL134:BL197" si="224">BI134*AR134</f>
        <v>40.317709981704979</v>
      </c>
      <c r="BM134" s="2">
        <f t="shared" ref="BM134:BM197" si="225">BJ134*AS134</f>
        <v>8.3443004642300984</v>
      </c>
      <c r="BN134" s="2">
        <f t="shared" ref="BN134:BN197" si="226">BK134*AT134</f>
        <v>5.1913815097650975</v>
      </c>
      <c r="BO134" s="2">
        <f t="shared" si="159"/>
        <v>102.95734972884014</v>
      </c>
      <c r="BP134" s="2">
        <f t="shared" si="160"/>
        <v>11.97764077844165</v>
      </c>
      <c r="BQ134" s="2">
        <f t="shared" si="161"/>
        <v>6.8696336344980411</v>
      </c>
      <c r="BR134" s="11">
        <f t="shared" si="162"/>
        <v>4.167222035646187E-2</v>
      </c>
      <c r="BS134" s="17">
        <f t="shared" si="217"/>
        <v>3.273577808442802E-2</v>
      </c>
      <c r="BT134" s="17">
        <f t="shared" si="218"/>
        <v>0.11557997508786194</v>
      </c>
      <c r="BU134" s="12">
        <f>(BU$3*temperature!$I244+BU$4*temperature!$I244^2+BU$5*temperature!$I244^6)*(K134/K$56)^$BW$1</f>
        <v>0.2492578089087705</v>
      </c>
      <c r="BV134" s="12">
        <f>(BV$3*temperature!$I244+BV$4*temperature!$I244^2+BV$5*temperature!$I244^6)*(L134/L$56)^$BW$1</f>
        <v>-1.0570409143865649</v>
      </c>
      <c r="BW134" s="12">
        <f>(BW$3*temperature!$I244+BW$4*temperature!$I244^2+BW$5*temperature!$I244^6)*(M134/M$56)^$BW$1</f>
        <v>-1.9484483736068128</v>
      </c>
      <c r="BX134" s="12">
        <f>(BX$3*temperature!$M244+BX$4*temperature!$M244^2+BX$5*temperature!$M244^6)*(K134/K$56)^$BW$1</f>
        <v>0.24925253522192353</v>
      </c>
      <c r="BY134" s="12">
        <f>(BY$3*temperature!$M244+BY$4*temperature!$M244^2+BY$5*temperature!$M244^6)*(L134/L$56)^$BW$1</f>
        <v>-1.0570451472740812</v>
      </c>
      <c r="BZ134" s="12">
        <f>(BZ$3*temperature!$M244+BZ$4*temperature!$M244^2+BZ$5*temperature!$M244^6)*(M134/M$56)^$BW$1</f>
        <v>-1.9484522461402498</v>
      </c>
      <c r="CA134" s="19">
        <f t="shared" ref="CA134:CA197" si="227">BX134-BU134</f>
        <v>-5.2736868469682729E-6</v>
      </c>
      <c r="CB134" s="19">
        <f t="shared" ref="CB134:CB197" si="228">BY134-BV134</f>
        <v>-4.2328875162755963E-6</v>
      </c>
      <c r="CC134" s="19">
        <f t="shared" ref="CC134:CC197" si="229">BZ134-BW134</f>
        <v>-3.8725334370326436E-6</v>
      </c>
      <c r="CD134" s="19">
        <f t="shared" ref="CD134:CD197" si="230">SUMPRODUCT(CA134:CC134,AR134:AT134)/100</f>
        <v>-1.1637228018911141E-2</v>
      </c>
      <c r="CE134" s="19">
        <f t="shared" ref="CE134:CE197" si="231">CD134*BS134</f>
        <v>-3.8095371394496305E-4</v>
      </c>
      <c r="CF134" s="19"/>
      <c r="CG134" s="19"/>
      <c r="CH134" s="19"/>
    </row>
    <row r="135" spans="1:86" x14ac:dyDescent="0.3">
      <c r="A135" s="2">
        <f t="shared" si="174"/>
        <v>2089</v>
      </c>
      <c r="B135" s="5">
        <f t="shared" si="175"/>
        <v>1163.8255661933567</v>
      </c>
      <c r="C135" s="5">
        <f t="shared" si="176"/>
        <v>2956.2576408584277</v>
      </c>
      <c r="D135" s="5">
        <f t="shared" si="177"/>
        <v>4346.1771443020816</v>
      </c>
      <c r="E135" s="15">
        <f t="shared" si="178"/>
        <v>7.1415550768714036E-5</v>
      </c>
      <c r="F135" s="15">
        <f t="shared" si="179"/>
        <v>1.4069342381844977E-4</v>
      </c>
      <c r="G135" s="15">
        <f t="shared" si="180"/>
        <v>2.8722061995943267E-4</v>
      </c>
      <c r="H135" s="5">
        <f t="shared" si="181"/>
        <v>163000.51276928408</v>
      </c>
      <c r="I135" s="5">
        <f t="shared" si="182"/>
        <v>55782.127661577018</v>
      </c>
      <c r="J135" s="5">
        <f t="shared" si="183"/>
        <v>21037.280714310924</v>
      </c>
      <c r="K135" s="5">
        <f t="shared" si="184"/>
        <v>140055.7931567241</v>
      </c>
      <c r="L135" s="5">
        <f t="shared" si="185"/>
        <v>18869.169889191122</v>
      </c>
      <c r="M135" s="5">
        <f t="shared" si="186"/>
        <v>4840.4103228721788</v>
      </c>
      <c r="N135" s="15">
        <f t="shared" si="187"/>
        <v>1.0653090807498655E-2</v>
      </c>
      <c r="O135" s="15">
        <f t="shared" si="188"/>
        <v>1.4047829985472715E-2</v>
      </c>
      <c r="P135" s="15">
        <f t="shared" si="189"/>
        <v>1.2795922864089704E-2</v>
      </c>
      <c r="Q135" s="5">
        <f t="shared" si="190"/>
        <v>9774.4914615380676</v>
      </c>
      <c r="R135" s="5">
        <f t="shared" si="191"/>
        <v>12697.274905993334</v>
      </c>
      <c r="S135" s="5">
        <f t="shared" si="192"/>
        <v>6379.330163786658</v>
      </c>
      <c r="T135" s="5">
        <f t="shared" si="193"/>
        <v>59.966016642985544</v>
      </c>
      <c r="U135" s="5">
        <f t="shared" si="194"/>
        <v>227.6226353900673</v>
      </c>
      <c r="V135" s="5">
        <f t="shared" si="195"/>
        <v>303.23929458463817</v>
      </c>
      <c r="W135" s="15">
        <f t="shared" si="196"/>
        <v>-1.0734613539272964E-2</v>
      </c>
      <c r="X135" s="15">
        <f t="shared" si="197"/>
        <v>-1.217998157191269E-2</v>
      </c>
      <c r="Y135" s="15">
        <f t="shared" si="198"/>
        <v>-9.7425357312937999E-3</v>
      </c>
      <c r="Z135" s="5">
        <f t="shared" si="213"/>
        <v>15600.786369255507</v>
      </c>
      <c r="AA135" s="5">
        <f t="shared" si="214"/>
        <v>35854.450230709655</v>
      </c>
      <c r="AB135" s="5">
        <f t="shared" si="215"/>
        <v>30627.308994111198</v>
      </c>
      <c r="AC135" s="16">
        <f t="shared" si="199"/>
        <v>1.679866036075482</v>
      </c>
      <c r="AD135" s="16">
        <f t="shared" si="200"/>
        <v>2.9436346914721119</v>
      </c>
      <c r="AE135" s="16">
        <f t="shared" si="201"/>
        <v>5.0699648047675829</v>
      </c>
      <c r="AF135" s="15">
        <f t="shared" si="202"/>
        <v>-4.0504037456468023E-3</v>
      </c>
      <c r="AG135" s="15">
        <f t="shared" si="203"/>
        <v>2.9673830763510267E-4</v>
      </c>
      <c r="AH135" s="15">
        <f t="shared" si="204"/>
        <v>9.7937136394747881E-3</v>
      </c>
      <c r="AI135" s="1">
        <f t="shared" si="168"/>
        <v>290988.68366698356</v>
      </c>
      <c r="AJ135" s="1">
        <f t="shared" si="169"/>
        <v>96436.905603785213</v>
      </c>
      <c r="AK135" s="1">
        <f t="shared" si="170"/>
        <v>36723.907113592948</v>
      </c>
      <c r="AL135" s="14">
        <f t="shared" si="205"/>
        <v>46.315951145500932</v>
      </c>
      <c r="AM135" s="14">
        <f t="shared" si="206"/>
        <v>9.5002339155586775</v>
      </c>
      <c r="AN135" s="14">
        <f t="shared" si="207"/>
        <v>3.2223310921795134</v>
      </c>
      <c r="AO135" s="11">
        <f t="shared" si="208"/>
        <v>9.3216467887592969E-3</v>
      </c>
      <c r="AP135" s="11">
        <f t="shared" si="209"/>
        <v>1.174281640181267E-2</v>
      </c>
      <c r="AQ135" s="11">
        <f t="shared" si="210"/>
        <v>1.0652216117918799E-2</v>
      </c>
      <c r="AR135" s="1">
        <f t="shared" si="216"/>
        <v>163000.51276928408</v>
      </c>
      <c r="AS135" s="1">
        <f t="shared" si="211"/>
        <v>55782.127661577018</v>
      </c>
      <c r="AT135" s="1">
        <f t="shared" si="212"/>
        <v>21037.280714310924</v>
      </c>
      <c r="AU135" s="1">
        <f t="shared" si="171"/>
        <v>32600.102553856817</v>
      </c>
      <c r="AV135" s="1">
        <f t="shared" si="172"/>
        <v>11156.425532315405</v>
      </c>
      <c r="AW135" s="1">
        <f t="shared" si="173"/>
        <v>4207.4561428621846</v>
      </c>
      <c r="AX135" s="1">
        <f t="shared" ref="AX135:AX198" si="232">(AR135-AU135)/B135*1000</f>
        <v>112044.63452537927</v>
      </c>
      <c r="AY135" s="1">
        <f t="shared" si="219"/>
        <v>15095.335911352893</v>
      </c>
      <c r="AZ135" s="1">
        <f t="shared" si="220"/>
        <v>3872.3282582977431</v>
      </c>
      <c r="BA135" s="1">
        <f t="shared" ref="BA135:BA198" si="233">LN(AX135)*B135</f>
        <v>13531.395537489394</v>
      </c>
      <c r="BB135" s="1">
        <f t="shared" ref="BB135:BB198" si="234">LN(AY135)*C135</f>
        <v>28445.528133650263</v>
      </c>
      <c r="BC135" s="1">
        <f t="shared" ref="BC135:BC198" si="235">LN(AZ135)*D135</f>
        <v>35906.425869278573</v>
      </c>
      <c r="BD135" s="1">
        <f t="shared" ref="BD135:BD198" si="236">SUMPRODUCT(BA135:BC135,BA$1:BC$1)*BT135</f>
        <v>3191.974206843081</v>
      </c>
      <c r="BE135" s="2">
        <f t="shared" si="164"/>
        <v>0.05</v>
      </c>
      <c r="BF135" s="2">
        <f t="shared" si="165"/>
        <v>3.8949976355871406E-2</v>
      </c>
      <c r="BG135" s="2">
        <f t="shared" si="166"/>
        <v>0.05</v>
      </c>
      <c r="BH135" s="2">
        <f t="shared" si="221"/>
        <v>4.5173242740839586E-2</v>
      </c>
      <c r="BI135" s="2">
        <f t="shared" ref="BI135:BI198" si="237">BI$5*BE135^2</f>
        <v>2.5000000000000006E-4</v>
      </c>
      <c r="BJ135" s="2">
        <f t="shared" si="222"/>
        <v>1.5171006581229417E-4</v>
      </c>
      <c r="BK135" s="2">
        <f t="shared" si="223"/>
        <v>2.5000000000000006E-4</v>
      </c>
      <c r="BL135" s="2">
        <f t="shared" si="224"/>
        <v>40.750128192321029</v>
      </c>
      <c r="BM135" s="2">
        <f t="shared" si="225"/>
        <v>8.462710258687645</v>
      </c>
      <c r="BN135" s="2">
        <f t="shared" si="226"/>
        <v>5.2593201785777319</v>
      </c>
      <c r="BO135" s="2">
        <f t="shared" ref="BO135:BO198" si="238">2*BI$5*BE135*AR135/Z135*1000</f>
        <v>104.48224141477218</v>
      </c>
      <c r="BP135" s="2">
        <f t="shared" ref="BP135:BP198" si="239">2*BJ$5*BF135*AS135/AA135*1000</f>
        <v>12.119625538911082</v>
      </c>
      <c r="BQ135" s="2">
        <f t="shared" ref="BQ135:BQ198" si="240">2*BK$5*BG135*AT135/AB135*1000</f>
        <v>6.868798273578598</v>
      </c>
      <c r="BR135" s="11">
        <f t="shared" ref="BR135:BR198" si="241">SUM(H135:J135)*SUM(B134:D134)/SUM(H134:J134)/SUM(B135:D135)-1+BR$5</f>
        <v>4.1527449953549594E-2</v>
      </c>
      <c r="BS135" s="17">
        <f t="shared" si="217"/>
        <v>3.1426179411049075E-2</v>
      </c>
      <c r="BT135" s="17">
        <f t="shared" si="218"/>
        <v>0.1122135680464679</v>
      </c>
      <c r="BU135" s="12">
        <f>(BU$3*temperature!$I245+BU$4*temperature!$I245^2+BU$5*temperature!$I245^6)*(K135/K$56)^$BW$1</f>
        <v>0.13790346374834009</v>
      </c>
      <c r="BV135" s="12">
        <f>(BV$3*temperature!$I245+BV$4*temperature!$I245^2+BV$5*temperature!$I245^6)*(L135/L$56)^$BW$1</f>
        <v>-1.141976116618866</v>
      </c>
      <c r="BW135" s="12">
        <f>(BW$3*temperature!$I245+BW$4*temperature!$I245^2+BW$5*temperature!$I245^6)*(M135/M$56)^$BW$1</f>
        <v>-2.0232369828987511</v>
      </c>
      <c r="BX135" s="12">
        <f>(BX$3*temperature!$M245+BX$4*temperature!$M245^2+BX$5*temperature!$M245^6)*(K135/K$56)^$BW$1</f>
        <v>0.13789812472993085</v>
      </c>
      <c r="BY135" s="12">
        <f>(BY$3*temperature!$M245+BY$4*temperature!$M245^2+BY$5*temperature!$M245^6)*(L135/L$56)^$BW$1</f>
        <v>-1.1419803832083004</v>
      </c>
      <c r="BZ135" s="12">
        <f>(BZ$3*temperature!$M245+BZ$4*temperature!$M245^2+BZ$5*temperature!$M245^6)*(M135/M$56)^$BW$1</f>
        <v>-2.0232408756436517</v>
      </c>
      <c r="CA135" s="19">
        <f t="shared" si="227"/>
        <v>-5.3390184092394488E-6</v>
      </c>
      <c r="CB135" s="19">
        <f t="shared" si="228"/>
        <v>-4.2665894344207089E-6</v>
      </c>
      <c r="CC135" s="19">
        <f t="shared" si="229"/>
        <v>-3.8927449006465054E-6</v>
      </c>
      <c r="CD135" s="19">
        <f t="shared" si="230"/>
        <v>-1.1901549421251722E-2</v>
      </c>
      <c r="CE135" s="19">
        <f t="shared" si="231"/>
        <v>-3.7402022738172388E-4</v>
      </c>
      <c r="CF135" s="19"/>
      <c r="CG135" s="19"/>
      <c r="CH135" s="19"/>
    </row>
    <row r="136" spans="1:86" x14ac:dyDescent="0.3">
      <c r="A136" s="2">
        <f t="shared" si="174"/>
        <v>2090</v>
      </c>
      <c r="B136" s="5">
        <f t="shared" si="175"/>
        <v>1163.9045256749748</v>
      </c>
      <c r="C136" s="5">
        <f t="shared" si="176"/>
        <v>2956.6527705671506</v>
      </c>
      <c r="D136" s="5">
        <f t="shared" si="177"/>
        <v>4347.3630404112291</v>
      </c>
      <c r="E136" s="15">
        <f t="shared" si="178"/>
        <v>6.7844773230278332E-5</v>
      </c>
      <c r="F136" s="15">
        <f t="shared" si="179"/>
        <v>1.3365875262752726E-4</v>
      </c>
      <c r="G136" s="15">
        <f t="shared" si="180"/>
        <v>2.7285958896146101E-4</v>
      </c>
      <c r="H136" s="5">
        <f t="shared" si="181"/>
        <v>164724.45980817499</v>
      </c>
      <c r="I136" s="5">
        <f t="shared" si="182"/>
        <v>56564.000713846675</v>
      </c>
      <c r="J136" s="5">
        <f t="shared" si="183"/>
        <v>21309.108310962172</v>
      </c>
      <c r="K136" s="5">
        <f t="shared" si="184"/>
        <v>141527.4673948428</v>
      </c>
      <c r="L136" s="5">
        <f t="shared" si="185"/>
        <v>19131.09353825017</v>
      </c>
      <c r="M136" s="5">
        <f t="shared" si="186"/>
        <v>4901.6169371827955</v>
      </c>
      <c r="N136" s="15">
        <f t="shared" si="187"/>
        <v>1.0507771259928411E-2</v>
      </c>
      <c r="O136" s="15">
        <f t="shared" si="188"/>
        <v>1.3881037194385826E-2</v>
      </c>
      <c r="P136" s="15">
        <f t="shared" si="189"/>
        <v>1.2644922687938154E-2</v>
      </c>
      <c r="Q136" s="5">
        <f t="shared" si="190"/>
        <v>9771.8345845605927</v>
      </c>
      <c r="R136" s="5">
        <f t="shared" si="191"/>
        <v>12718.42664058538</v>
      </c>
      <c r="S136" s="5">
        <f t="shared" si="192"/>
        <v>6398.8050547677776</v>
      </c>
      <c r="T136" s="5">
        <f t="shared" si="193"/>
        <v>59.322304628833486</v>
      </c>
      <c r="U136" s="5">
        <f t="shared" si="194"/>
        <v>224.85019588566607</v>
      </c>
      <c r="V136" s="5">
        <f t="shared" si="195"/>
        <v>300.28497492201501</v>
      </c>
      <c r="W136" s="15">
        <f t="shared" si="196"/>
        <v>-1.0734613539272964E-2</v>
      </c>
      <c r="X136" s="15">
        <f t="shared" si="197"/>
        <v>-1.217998157191269E-2</v>
      </c>
      <c r="Y136" s="15">
        <f t="shared" si="198"/>
        <v>-9.7425357312937999E-3</v>
      </c>
      <c r="Z136" s="5">
        <f t="shared" si="213"/>
        <v>15535.662796994586</v>
      </c>
      <c r="AA136" s="5">
        <f t="shared" si="214"/>
        <v>35930.998114650531</v>
      </c>
      <c r="AB136" s="5">
        <f t="shared" si="215"/>
        <v>31026.750422615594</v>
      </c>
      <c r="AC136" s="16">
        <f t="shared" si="199"/>
        <v>1.673061900390777</v>
      </c>
      <c r="AD136" s="16">
        <f t="shared" si="200"/>
        <v>2.9445081806487554</v>
      </c>
      <c r="AE136" s="16">
        <f t="shared" si="201"/>
        <v>5.1196185882276923</v>
      </c>
      <c r="AF136" s="15">
        <f t="shared" si="202"/>
        <v>-4.0504037456468023E-3</v>
      </c>
      <c r="AG136" s="15">
        <f t="shared" si="203"/>
        <v>2.9673830763510267E-4</v>
      </c>
      <c r="AH136" s="15">
        <f t="shared" si="204"/>
        <v>9.7937136394747881E-3</v>
      </c>
      <c r="AI136" s="1">
        <f t="shared" si="168"/>
        <v>294489.91785414203</v>
      </c>
      <c r="AJ136" s="1">
        <f t="shared" si="169"/>
        <v>97949.640575722107</v>
      </c>
      <c r="AK136" s="1">
        <f t="shared" si="170"/>
        <v>37258.972545095836</v>
      </c>
      <c r="AL136" s="14">
        <f t="shared" si="205"/>
        <v>46.743374673392083</v>
      </c>
      <c r="AM136" s="14">
        <f t="shared" si="206"/>
        <v>9.6106778231769106</v>
      </c>
      <c r="AN136" s="14">
        <f t="shared" si="207"/>
        <v>3.2563128097049252</v>
      </c>
      <c r="AO136" s="11">
        <f t="shared" si="208"/>
        <v>9.2284303208717035E-3</v>
      </c>
      <c r="AP136" s="11">
        <f t="shared" si="209"/>
        <v>1.1625388237794543E-2</v>
      </c>
      <c r="AQ136" s="11">
        <f t="shared" si="210"/>
        <v>1.0545693956739611E-2</v>
      </c>
      <c r="AR136" s="1">
        <f t="shared" si="216"/>
        <v>164724.45980817499</v>
      </c>
      <c r="AS136" s="1">
        <f t="shared" si="211"/>
        <v>56564.000713846675</v>
      </c>
      <c r="AT136" s="1">
        <f t="shared" si="212"/>
        <v>21309.108310962172</v>
      </c>
      <c r="AU136" s="1">
        <f t="shared" si="171"/>
        <v>32944.891961634996</v>
      </c>
      <c r="AV136" s="1">
        <f t="shared" si="172"/>
        <v>11312.800142769336</v>
      </c>
      <c r="AW136" s="1">
        <f t="shared" si="173"/>
        <v>4261.8216621924348</v>
      </c>
      <c r="AX136" s="1">
        <f t="shared" si="232"/>
        <v>113221.97391587424</v>
      </c>
      <c r="AY136" s="1">
        <f t="shared" si="219"/>
        <v>15304.874830600134</v>
      </c>
      <c r="AZ136" s="1">
        <f t="shared" si="220"/>
        <v>3921.2935497462363</v>
      </c>
      <c r="BA136" s="1">
        <f t="shared" si="233"/>
        <v>13544.479805832496</v>
      </c>
      <c r="BB136" s="1">
        <f t="shared" si="234"/>
        <v>28490.089294743433</v>
      </c>
      <c r="BC136" s="1">
        <f t="shared" si="235"/>
        <v>35970.850695034562</v>
      </c>
      <c r="BD136" s="1">
        <f t="shared" si="236"/>
        <v>3103.8588094423676</v>
      </c>
      <c r="BE136" s="2">
        <f t="shared" si="164"/>
        <v>0.05</v>
      </c>
      <c r="BF136" s="2">
        <f t="shared" si="165"/>
        <v>3.8949976355871406E-2</v>
      </c>
      <c r="BG136" s="2">
        <f t="shared" si="166"/>
        <v>0.05</v>
      </c>
      <c r="BH136" s="2">
        <f t="shared" si="221"/>
        <v>4.5187029214790966E-2</v>
      </c>
      <c r="BI136" s="2">
        <f t="shared" si="237"/>
        <v>2.5000000000000006E-4</v>
      </c>
      <c r="BJ136" s="2">
        <f t="shared" si="222"/>
        <v>1.5171006581229417E-4</v>
      </c>
      <c r="BK136" s="2">
        <f t="shared" si="223"/>
        <v>2.5000000000000006E-4</v>
      </c>
      <c r="BL136" s="2">
        <f t="shared" si="224"/>
        <v>41.181114952043757</v>
      </c>
      <c r="BM136" s="2">
        <f t="shared" si="225"/>
        <v>8.5813282709043328</v>
      </c>
      <c r="BN136" s="2">
        <f t="shared" si="226"/>
        <v>5.3272770777405443</v>
      </c>
      <c r="BO136" s="2">
        <f t="shared" si="238"/>
        <v>106.0298887537913</v>
      </c>
      <c r="BP136" s="2">
        <f t="shared" si="239"/>
        <v>12.263319172864842</v>
      </c>
      <c r="BQ136" s="2">
        <f t="shared" si="240"/>
        <v>6.8679794115434767</v>
      </c>
      <c r="BR136" s="11">
        <f t="shared" si="241"/>
        <v>4.1383919786901674E-2</v>
      </c>
      <c r="BS136" s="17">
        <f t="shared" si="217"/>
        <v>3.0173164819084344E-2</v>
      </c>
      <c r="BT136" s="17">
        <f t="shared" si="218"/>
        <v>0.1089452116955999</v>
      </c>
      <c r="BU136" s="12">
        <f>(BU$3*temperature!$I246+BU$4*temperature!$I246^2+BU$5*temperature!$I246^6)*(K136/K$56)^$BW$1</f>
        <v>2.4696431178114917E-2</v>
      </c>
      <c r="BV136" s="12">
        <f>(BV$3*temperature!$I246+BV$4*temperature!$I246^2+BV$5*temperature!$I246^6)*(L136/L$56)^$BW$1</f>
        <v>-1.2279975756497137</v>
      </c>
      <c r="BW136" s="12">
        <f>(BW$3*temperature!$I246+BW$4*temperature!$I246^2+BW$5*temperature!$I246^6)*(M136/M$56)^$BW$1</f>
        <v>-2.0988638961765305</v>
      </c>
      <c r="BX136" s="12">
        <f>(BX$3*temperature!$M246+BX$4*temperature!$M246^2+BX$5*temperature!$M246^6)*(K136/K$56)^$BW$1</f>
        <v>2.4691029014466515E-2</v>
      </c>
      <c r="BY136" s="12">
        <f>(BY$3*temperature!$M246+BY$4*temperature!$M246^2+BY$5*temperature!$M246^6)*(L136/L$56)^$BW$1</f>
        <v>-1.2280018744799222</v>
      </c>
      <c r="BZ136" s="12">
        <f>(BZ$3*temperature!$M246+BZ$4*temperature!$M246^2+BZ$5*temperature!$M246^6)*(M136/M$56)^$BW$1</f>
        <v>-2.0988678080682792</v>
      </c>
      <c r="CA136" s="19">
        <f t="shared" si="227"/>
        <v>-5.4021636484019586E-6</v>
      </c>
      <c r="CB136" s="19">
        <f t="shared" si="228"/>
        <v>-4.298830208471216E-6</v>
      </c>
      <c r="CC136" s="19">
        <f t="shared" si="229"/>
        <v>-3.9118917487535043E-6</v>
      </c>
      <c r="CD136" s="19">
        <f t="shared" si="230"/>
        <v>-1.2163864487339915E-2</v>
      </c>
      <c r="CE136" s="19">
        <f t="shared" si="231"/>
        <v>-3.6702228801351413E-4</v>
      </c>
      <c r="CF136" s="19"/>
      <c r="CG136" s="19"/>
      <c r="CH136" s="19"/>
    </row>
    <row r="137" spans="1:86" x14ac:dyDescent="0.3">
      <c r="A137" s="2">
        <f t="shared" si="174"/>
        <v>2091</v>
      </c>
      <c r="B137" s="5">
        <f t="shared" si="175"/>
        <v>1163.9795422716506</v>
      </c>
      <c r="C137" s="5">
        <f t="shared" si="176"/>
        <v>2957.0281939623542</v>
      </c>
      <c r="D137" s="5">
        <f t="shared" si="177"/>
        <v>4348.4899491188889</v>
      </c>
      <c r="E137" s="15">
        <f t="shared" si="178"/>
        <v>6.4452534568764416E-5</v>
      </c>
      <c r="F137" s="15">
        <f t="shared" si="179"/>
        <v>1.269758149961509E-4</v>
      </c>
      <c r="G137" s="15">
        <f t="shared" si="180"/>
        <v>2.5921660951338794E-4</v>
      </c>
      <c r="H137" s="5">
        <f t="shared" si="181"/>
        <v>166442.37504476312</v>
      </c>
      <c r="I137" s="5">
        <f t="shared" si="182"/>
        <v>57347.114072272605</v>
      </c>
      <c r="J137" s="5">
        <f t="shared" si="183"/>
        <v>21580.970719657082</v>
      </c>
      <c r="K137" s="5">
        <f t="shared" si="184"/>
        <v>142994.24431457801</v>
      </c>
      <c r="L137" s="5">
        <f t="shared" si="185"/>
        <v>19393.495871755185</v>
      </c>
      <c r="M137" s="5">
        <f t="shared" si="186"/>
        <v>4962.8654940388942</v>
      </c>
      <c r="N137" s="15">
        <f t="shared" si="187"/>
        <v>1.0363902829145566E-2</v>
      </c>
      <c r="O137" s="15">
        <f t="shared" si="188"/>
        <v>1.3716013304747809E-2</v>
      </c>
      <c r="P137" s="15">
        <f t="shared" si="189"/>
        <v>1.2495582098935198E-2</v>
      </c>
      <c r="Q137" s="5">
        <f t="shared" si="190"/>
        <v>9767.7544358337163</v>
      </c>
      <c r="R137" s="5">
        <f t="shared" si="191"/>
        <v>12737.454940487874</v>
      </c>
      <c r="S137" s="5">
        <f t="shared" si="192"/>
        <v>6417.3053208991878</v>
      </c>
      <c r="T137" s="5">
        <f t="shared" si="193"/>
        <v>58.685502614383935</v>
      </c>
      <c r="U137" s="5">
        <f t="shared" si="194"/>
        <v>222.1115246433377</v>
      </c>
      <c r="V137" s="5">
        <f t="shared" si="195"/>
        <v>297.35943782426659</v>
      </c>
      <c r="W137" s="15">
        <f t="shared" si="196"/>
        <v>-1.0734613539272964E-2</v>
      </c>
      <c r="X137" s="15">
        <f t="shared" si="197"/>
        <v>-1.217998157191269E-2</v>
      </c>
      <c r="Y137" s="15">
        <f t="shared" si="198"/>
        <v>-9.7425357312937999E-3</v>
      </c>
      <c r="Z137" s="5">
        <f t="shared" si="213"/>
        <v>15468.531330850545</v>
      </c>
      <c r="AA137" s="5">
        <f t="shared" si="214"/>
        <v>36001.533573990921</v>
      </c>
      <c r="AB137" s="5">
        <f t="shared" si="215"/>
        <v>31426.263993527784</v>
      </c>
      <c r="AC137" s="16">
        <f t="shared" si="199"/>
        <v>1.6662853242027351</v>
      </c>
      <c r="AD137" s="16">
        <f t="shared" si="200"/>
        <v>2.9453819290230987</v>
      </c>
      <c r="AE137" s="16">
        <f t="shared" si="201"/>
        <v>5.1697586666241264</v>
      </c>
      <c r="AF137" s="15">
        <f t="shared" si="202"/>
        <v>-4.0504037456468023E-3</v>
      </c>
      <c r="AG137" s="15">
        <f t="shared" si="203"/>
        <v>2.9673830763510267E-4</v>
      </c>
      <c r="AH137" s="15">
        <f t="shared" si="204"/>
        <v>9.7937136394747881E-3</v>
      </c>
      <c r="AI137" s="1">
        <f t="shared" si="168"/>
        <v>297985.81803036283</v>
      </c>
      <c r="AJ137" s="1">
        <f t="shared" si="169"/>
        <v>99467.47666091923</v>
      </c>
      <c r="AK137" s="1">
        <f t="shared" si="170"/>
        <v>37794.89695277869</v>
      </c>
      <c r="AL137" s="14">
        <f t="shared" si="205"/>
        <v>47.170428969766519</v>
      </c>
      <c r="AM137" s="14">
        <f t="shared" si="206"/>
        <v>9.7212884054904762</v>
      </c>
      <c r="AN137" s="14">
        <f t="shared" si="207"/>
        <v>3.2903094872402985</v>
      </c>
      <c r="AO137" s="11">
        <f t="shared" si="208"/>
        <v>9.1361460176629869E-3</v>
      </c>
      <c r="AP137" s="11">
        <f t="shared" si="209"/>
        <v>1.1509134355416598E-2</v>
      </c>
      <c r="AQ137" s="11">
        <f t="shared" si="210"/>
        <v>1.0440237017172215E-2</v>
      </c>
      <c r="AR137" s="1">
        <f t="shared" si="216"/>
        <v>166442.37504476312</v>
      </c>
      <c r="AS137" s="1">
        <f t="shared" si="211"/>
        <v>57347.114072272605</v>
      </c>
      <c r="AT137" s="1">
        <f t="shared" si="212"/>
        <v>21580.970719657082</v>
      </c>
      <c r="AU137" s="1">
        <f t="shared" si="171"/>
        <v>33288.475008952628</v>
      </c>
      <c r="AV137" s="1">
        <f t="shared" si="172"/>
        <v>11469.422814454521</v>
      </c>
      <c r="AW137" s="1">
        <f t="shared" si="173"/>
        <v>4316.1941439314169</v>
      </c>
      <c r="AX137" s="1">
        <f t="shared" si="232"/>
        <v>114395.39545166241</v>
      </c>
      <c r="AY137" s="1">
        <f t="shared" si="219"/>
        <v>15514.796697404146</v>
      </c>
      <c r="AZ137" s="1">
        <f t="shared" si="220"/>
        <v>3970.2923952311153</v>
      </c>
      <c r="BA137" s="1">
        <f t="shared" si="233"/>
        <v>13557.354069536075</v>
      </c>
      <c r="BB137" s="1">
        <f t="shared" si="234"/>
        <v>28533.989851230916</v>
      </c>
      <c r="BC137" s="1">
        <f t="shared" si="235"/>
        <v>36034.175166285015</v>
      </c>
      <c r="BD137" s="1">
        <f t="shared" si="236"/>
        <v>3018.0986066625737</v>
      </c>
      <c r="BE137" s="2">
        <f t="shared" si="164"/>
        <v>0.05</v>
      </c>
      <c r="BF137" s="2">
        <f t="shared" si="165"/>
        <v>3.8949976355871406E-2</v>
      </c>
      <c r="BG137" s="2">
        <f t="shared" si="166"/>
        <v>0.05</v>
      </c>
      <c r="BH137" s="2">
        <f t="shared" si="221"/>
        <v>4.5201020328593647E-2</v>
      </c>
      <c r="BI137" s="2">
        <f t="shared" si="237"/>
        <v>2.5000000000000006E-4</v>
      </c>
      <c r="BJ137" s="2">
        <f t="shared" si="222"/>
        <v>1.5171006581229417E-4</v>
      </c>
      <c r="BK137" s="2">
        <f t="shared" si="223"/>
        <v>2.5000000000000006E-4</v>
      </c>
      <c r="BL137" s="2">
        <f t="shared" si="224"/>
        <v>41.610593761190792</v>
      </c>
      <c r="BM137" s="2">
        <f t="shared" si="225"/>
        <v>8.7001344500496174</v>
      </c>
      <c r="BN137" s="2">
        <f t="shared" si="226"/>
        <v>5.3952426799142721</v>
      </c>
      <c r="BO137" s="2">
        <f t="shared" si="238"/>
        <v>107.60063220275433</v>
      </c>
      <c r="BP137" s="2">
        <f t="shared" si="239"/>
        <v>12.408742158729472</v>
      </c>
      <c r="BQ137" s="2">
        <f t="shared" si="240"/>
        <v>6.8671766787492361</v>
      </c>
      <c r="BR137" s="11">
        <f t="shared" si="241"/>
        <v>4.1241635800453674E-2</v>
      </c>
      <c r="BS137" s="17">
        <f t="shared" si="217"/>
        <v>2.8974102870014236E-2</v>
      </c>
      <c r="BT137" s="17">
        <f t="shared" si="218"/>
        <v>0.10577205018990281</v>
      </c>
      <c r="BU137" s="12">
        <f>(BU$3*temperature!$I247+BU$4*temperature!$I247^2+BU$5*temperature!$I247^6)*(K137/K$56)^$BW$1</f>
        <v>-9.033687532274165E-2</v>
      </c>
      <c r="BV137" s="12">
        <f>(BV$3*temperature!$I247+BV$4*temperature!$I247^2+BV$5*temperature!$I247^6)*(L137/L$56)^$BW$1</f>
        <v>-1.3150848979145497</v>
      </c>
      <c r="BW137" s="12">
        <f>(BW$3*temperature!$I247+BW$4*temperature!$I247^2+BW$5*temperature!$I247^6)*(M137/M$56)^$BW$1</f>
        <v>-2.1753126190619496</v>
      </c>
      <c r="BX137" s="12">
        <f>(BX$3*temperature!$M247+BX$4*temperature!$M247^2+BX$5*temperature!$M247^6)*(K137/K$56)^$BW$1</f>
        <v>-9.0342338482480827E-2</v>
      </c>
      <c r="BY137" s="12">
        <f>(BY$3*temperature!$M247+BY$4*temperature!$M247^2+BY$5*temperature!$M247^6)*(L137/L$56)^$BW$1</f>
        <v>-1.3150892275558526</v>
      </c>
      <c r="BZ137" s="12">
        <f>(BZ$3*temperature!$M247+BZ$4*temperature!$M247^2+BZ$5*temperature!$M247^6)*(M137/M$56)^$BW$1</f>
        <v>-2.1753165490611677</v>
      </c>
      <c r="CA137" s="19">
        <f t="shared" si="227"/>
        <v>-5.4631597391774367E-6</v>
      </c>
      <c r="CB137" s="19">
        <f t="shared" si="228"/>
        <v>-4.3296413028137692E-6</v>
      </c>
      <c r="CC137" s="19">
        <f t="shared" si="229"/>
        <v>-3.9299992180552579E-6</v>
      </c>
      <c r="CD137" s="19">
        <f t="shared" si="230"/>
        <v>-1.2424069139752312E-2</v>
      </c>
      <c r="CE137" s="19">
        <f t="shared" si="231"/>
        <v>-3.5997625731935275E-4</v>
      </c>
      <c r="CF137" s="19"/>
      <c r="CG137" s="19"/>
      <c r="CH137" s="19"/>
    </row>
    <row r="138" spans="1:86" x14ac:dyDescent="0.3">
      <c r="A138" s="2">
        <f t="shared" si="174"/>
        <v>2092</v>
      </c>
      <c r="B138" s="5">
        <f t="shared" si="175"/>
        <v>1164.050812631752</v>
      </c>
      <c r="C138" s="5">
        <f t="shared" si="176"/>
        <v>2957.3848914740047</v>
      </c>
      <c r="D138" s="5">
        <f t="shared" si="177"/>
        <v>4349.5607898989465</v>
      </c>
      <c r="E138" s="15">
        <f t="shared" si="178"/>
        <v>6.1229907840326195E-5</v>
      </c>
      <c r="F138" s="15">
        <f t="shared" si="179"/>
        <v>1.2062702424634335E-4</v>
      </c>
      <c r="G138" s="15">
        <f t="shared" si="180"/>
        <v>2.4625577903771852E-4</v>
      </c>
      <c r="H138" s="5">
        <f t="shared" si="181"/>
        <v>168153.95768646363</v>
      </c>
      <c r="I138" s="5">
        <f t="shared" si="182"/>
        <v>58131.336211931397</v>
      </c>
      <c r="J138" s="5">
        <f t="shared" si="183"/>
        <v>21852.83012644534</v>
      </c>
      <c r="K138" s="5">
        <f t="shared" si="184"/>
        <v>144455.8569623706</v>
      </c>
      <c r="L138" s="5">
        <f t="shared" si="185"/>
        <v>19656.330963048193</v>
      </c>
      <c r="M138" s="5">
        <f t="shared" si="186"/>
        <v>5024.1463867327739</v>
      </c>
      <c r="N138" s="15">
        <f t="shared" si="187"/>
        <v>1.0221478876989876E-2</v>
      </c>
      <c r="O138" s="15">
        <f t="shared" si="188"/>
        <v>1.3552744334032196E-2</v>
      </c>
      <c r="P138" s="15">
        <f t="shared" si="189"/>
        <v>1.2347885061057218E-2</v>
      </c>
      <c r="Q138" s="5">
        <f t="shared" si="190"/>
        <v>9762.2682152155303</v>
      </c>
      <c r="R138" s="5">
        <f t="shared" si="191"/>
        <v>12754.376181787527</v>
      </c>
      <c r="S138" s="5">
        <f t="shared" si="192"/>
        <v>6434.8368686790818</v>
      </c>
      <c r="T138" s="5">
        <f t="shared" si="193"/>
        <v>58.055536423460531</v>
      </c>
      <c r="U138" s="5">
        <f t="shared" si="194"/>
        <v>219.4062103662724</v>
      </c>
      <c r="V138" s="5">
        <f t="shared" si="195"/>
        <v>294.46240287622624</v>
      </c>
      <c r="W138" s="15">
        <f t="shared" si="196"/>
        <v>-1.0734613539272964E-2</v>
      </c>
      <c r="X138" s="15">
        <f t="shared" si="197"/>
        <v>-1.217998157191269E-2</v>
      </c>
      <c r="Y138" s="15">
        <f t="shared" si="198"/>
        <v>-9.7425357312937999E-3</v>
      </c>
      <c r="Z138" s="5">
        <f t="shared" si="213"/>
        <v>15399.444936836411</v>
      </c>
      <c r="AA138" s="5">
        <f t="shared" si="214"/>
        <v>36066.095226705511</v>
      </c>
      <c r="AB138" s="5">
        <f t="shared" si="215"/>
        <v>31825.793494463673</v>
      </c>
      <c r="AC138" s="16">
        <f t="shared" si="199"/>
        <v>1.659536195884268</v>
      </c>
      <c r="AD138" s="16">
        <f t="shared" si="200"/>
        <v>2.9462559366720562</v>
      </c>
      <c r="AE138" s="16">
        <f t="shared" si="201"/>
        <v>5.220389802590236</v>
      </c>
      <c r="AF138" s="15">
        <f t="shared" si="202"/>
        <v>-4.0504037456468023E-3</v>
      </c>
      <c r="AG138" s="15">
        <f t="shared" si="203"/>
        <v>2.9673830763510267E-4</v>
      </c>
      <c r="AH138" s="15">
        <f t="shared" si="204"/>
        <v>9.7937136394747881E-3</v>
      </c>
      <c r="AI138" s="1">
        <f t="shared" si="168"/>
        <v>301475.71123627917</v>
      </c>
      <c r="AJ138" s="1">
        <f t="shared" si="169"/>
        <v>100990.15180928183</v>
      </c>
      <c r="AK138" s="1">
        <f t="shared" si="170"/>
        <v>38331.601401432243</v>
      </c>
      <c r="AL138" s="14">
        <f t="shared" si="205"/>
        <v>47.59707533728227</v>
      </c>
      <c r="AM138" s="14">
        <f t="shared" si="206"/>
        <v>9.832053183713354</v>
      </c>
      <c r="AN138" s="14">
        <f t="shared" si="207"/>
        <v>3.324317582037871</v>
      </c>
      <c r="AO138" s="11">
        <f t="shared" si="208"/>
        <v>9.0447845574863576E-3</v>
      </c>
      <c r="AP138" s="11">
        <f t="shared" si="209"/>
        <v>1.1394043011862432E-2</v>
      </c>
      <c r="AQ138" s="11">
        <f t="shared" si="210"/>
        <v>1.0335834647000492E-2</v>
      </c>
      <c r="AR138" s="1">
        <f t="shared" si="216"/>
        <v>168153.95768646363</v>
      </c>
      <c r="AS138" s="1">
        <f t="shared" si="211"/>
        <v>58131.336211931397</v>
      </c>
      <c r="AT138" s="1">
        <f t="shared" si="212"/>
        <v>21852.83012644534</v>
      </c>
      <c r="AU138" s="1">
        <f t="shared" si="171"/>
        <v>33630.791537292731</v>
      </c>
      <c r="AV138" s="1">
        <f t="shared" si="172"/>
        <v>11626.26724238628</v>
      </c>
      <c r="AW138" s="1">
        <f t="shared" si="173"/>
        <v>4370.5660252890684</v>
      </c>
      <c r="AX138" s="1">
        <f t="shared" si="232"/>
        <v>115564.68556989646</v>
      </c>
      <c r="AY138" s="1">
        <f t="shared" si="219"/>
        <v>15725.064770438554</v>
      </c>
      <c r="AZ138" s="1">
        <f t="shared" si="220"/>
        <v>4019.3171093862193</v>
      </c>
      <c r="BA138" s="1">
        <f t="shared" si="233"/>
        <v>13570.022107874585</v>
      </c>
      <c r="BB138" s="1">
        <f t="shared" si="234"/>
        <v>28577.243330523386</v>
      </c>
      <c r="BC138" s="1">
        <f t="shared" si="235"/>
        <v>36096.427782104627</v>
      </c>
      <c r="BD138" s="1">
        <f t="shared" si="236"/>
        <v>2934.6345784904706</v>
      </c>
      <c r="BE138" s="2">
        <f t="shared" si="164"/>
        <v>0.05</v>
      </c>
      <c r="BF138" s="2">
        <f t="shared" si="165"/>
        <v>3.8949976355871406E-2</v>
      </c>
      <c r="BG138" s="2">
        <f t="shared" si="166"/>
        <v>0.05</v>
      </c>
      <c r="BH138" s="2">
        <f t="shared" si="221"/>
        <v>4.5215214026433297E-2</v>
      </c>
      <c r="BI138" s="2">
        <f t="shared" si="237"/>
        <v>2.5000000000000006E-4</v>
      </c>
      <c r="BJ138" s="2">
        <f t="shared" si="222"/>
        <v>1.5171006581229417E-4</v>
      </c>
      <c r="BK138" s="2">
        <f t="shared" si="223"/>
        <v>2.5000000000000006E-4</v>
      </c>
      <c r="BL138" s="2">
        <f t="shared" si="224"/>
        <v>42.038489421615921</v>
      </c>
      <c r="BM138" s="2">
        <f t="shared" si="225"/>
        <v>8.8191088424687116</v>
      </c>
      <c r="BN138" s="2">
        <f t="shared" si="226"/>
        <v>5.463207531611336</v>
      </c>
      <c r="BO138" s="2">
        <f t="shared" si="238"/>
        <v>109.19481733022023</v>
      </c>
      <c r="BP138" s="2">
        <f t="shared" si="239"/>
        <v>12.555915225962021</v>
      </c>
      <c r="BQ138" s="2">
        <f t="shared" si="240"/>
        <v>6.8663897194729175</v>
      </c>
      <c r="BR138" s="11">
        <f t="shared" si="241"/>
        <v>4.1100603060941515E-2</v>
      </c>
      <c r="BS138" s="17">
        <f t="shared" si="217"/>
        <v>2.7826492788814015E-2</v>
      </c>
      <c r="BT138" s="17">
        <f t="shared" si="218"/>
        <v>0.10269131086398331</v>
      </c>
      <c r="BU138" s="12">
        <f>(BU$3*temperature!$I248+BU$4*temperature!$I248^2+BU$5*temperature!$I248^6)*(K138/K$56)^$BW$1</f>
        <v>-0.20716956207331166</v>
      </c>
      <c r="BV138" s="12">
        <f>(BV$3*temperature!$I248+BV$4*temperature!$I248^2+BV$5*temperature!$I248^6)*(L138/L$56)^$BW$1</f>
        <v>-1.4032174813699931</v>
      </c>
      <c r="BW138" s="12">
        <f>(BW$3*temperature!$I248+BW$4*temperature!$I248^2+BW$5*temperature!$I248^6)*(M138/M$56)^$BW$1</f>
        <v>-2.2525665045075658</v>
      </c>
      <c r="BX138" s="12">
        <f>(BX$3*temperature!$M248+BX$4*temperature!$M248^2+BX$5*temperature!$M248^6)*(K138/K$56)^$BW$1</f>
        <v>-0.20717508411806712</v>
      </c>
      <c r="BY138" s="12">
        <f>(BY$3*temperature!$M248+BY$4*temperature!$M248^2+BY$5*temperature!$M248^6)*(L138/L$56)^$BW$1</f>
        <v>-1.4032218404244032</v>
      </c>
      <c r="BZ138" s="12">
        <f>(BZ$3*temperature!$M248+BZ$4*temperature!$M248^2+BZ$5*temperature!$M248^6)*(M138/M$56)^$BW$1</f>
        <v>-2.2525704516001301</v>
      </c>
      <c r="CA138" s="19">
        <f t="shared" si="227"/>
        <v>-5.522044755457145E-6</v>
      </c>
      <c r="CB138" s="19">
        <f t="shared" si="228"/>
        <v>-4.3590544100968742E-6</v>
      </c>
      <c r="CC138" s="19">
        <f t="shared" si="229"/>
        <v>-3.9470925643492194E-6</v>
      </c>
      <c r="CD138" s="19">
        <f t="shared" si="230"/>
        <v>-1.2682064809334219E-2</v>
      </c>
      <c r="CE138" s="19">
        <f t="shared" si="231"/>
        <v>-3.5289738496421065E-4</v>
      </c>
      <c r="CF138" s="19"/>
      <c r="CG138" s="19"/>
      <c r="CH138" s="19"/>
    </row>
    <row r="139" spans="1:86" x14ac:dyDescent="0.3">
      <c r="A139" s="2">
        <f t="shared" si="174"/>
        <v>2093</v>
      </c>
      <c r="B139" s="5">
        <f t="shared" si="175"/>
        <v>1164.118523619532</v>
      </c>
      <c r="C139" s="5">
        <f t="shared" si="176"/>
        <v>2957.7237949860637</v>
      </c>
      <c r="D139" s="5">
        <f t="shared" si="177"/>
        <v>4350.5783391556952</v>
      </c>
      <c r="E139" s="15">
        <f t="shared" si="178"/>
        <v>5.8168412448309883E-5</v>
      </c>
      <c r="F139" s="15">
        <f t="shared" si="179"/>
        <v>1.1459567303402617E-4</v>
      </c>
      <c r="G139" s="15">
        <f t="shared" si="180"/>
        <v>2.3394299008583258E-4</v>
      </c>
      <c r="H139" s="5">
        <f t="shared" si="181"/>
        <v>169858.91225528513</v>
      </c>
      <c r="I139" s="5">
        <f t="shared" si="182"/>
        <v>58916.536314162477</v>
      </c>
      <c r="J139" s="5">
        <f t="shared" si="183"/>
        <v>22124.649027126532</v>
      </c>
      <c r="K139" s="5">
        <f t="shared" si="184"/>
        <v>145912.04315446492</v>
      </c>
      <c r="L139" s="5">
        <f t="shared" si="185"/>
        <v>19919.553142195982</v>
      </c>
      <c r="M139" s="5">
        <f t="shared" si="186"/>
        <v>5085.4500947614706</v>
      </c>
      <c r="N139" s="15">
        <f t="shared" si="187"/>
        <v>1.0080492565099908E-2</v>
      </c>
      <c r="O139" s="15">
        <f t="shared" si="188"/>
        <v>1.3391216277474083E-2</v>
      </c>
      <c r="P139" s="15">
        <f t="shared" si="189"/>
        <v>1.2201815653815506E-2</v>
      </c>
      <c r="Q139" s="5">
        <f t="shared" si="190"/>
        <v>9755.3935566527234</v>
      </c>
      <c r="R139" s="5">
        <f t="shared" si="191"/>
        <v>12769.207553570692</v>
      </c>
      <c r="S139" s="5">
        <f t="shared" si="192"/>
        <v>6451.4058902913312</v>
      </c>
      <c r="T139" s="5">
        <f t="shared" si="193"/>
        <v>57.432332676139495</v>
      </c>
      <c r="U139" s="5">
        <f t="shared" si="194"/>
        <v>216.733846767248</v>
      </c>
      <c r="V139" s="5">
        <f t="shared" si="195"/>
        <v>291.59359239468199</v>
      </c>
      <c r="W139" s="15">
        <f t="shared" si="196"/>
        <v>-1.0734613539272964E-2</v>
      </c>
      <c r="X139" s="15">
        <f t="shared" si="197"/>
        <v>-1.217998157191269E-2</v>
      </c>
      <c r="Y139" s="15">
        <f t="shared" si="198"/>
        <v>-9.7425357312937999E-3</v>
      </c>
      <c r="Z139" s="5">
        <f t="shared" si="213"/>
        <v>15328.456648143814</v>
      </c>
      <c r="AA139" s="5">
        <f t="shared" si="214"/>
        <v>36124.724119766717</v>
      </c>
      <c r="AB139" s="5">
        <f t="shared" si="215"/>
        <v>32225.283158606628</v>
      </c>
      <c r="AC139" s="16">
        <f t="shared" si="199"/>
        <v>1.652814404260422</v>
      </c>
      <c r="AD139" s="16">
        <f t="shared" si="200"/>
        <v>2.9471302036725642</v>
      </c>
      <c r="AE139" s="16">
        <f t="shared" si="201"/>
        <v>5.2715168054032393</v>
      </c>
      <c r="AF139" s="15">
        <f t="shared" si="202"/>
        <v>-4.0504037456468023E-3</v>
      </c>
      <c r="AG139" s="15">
        <f t="shared" si="203"/>
        <v>2.9673830763510267E-4</v>
      </c>
      <c r="AH139" s="15">
        <f t="shared" si="204"/>
        <v>9.7937136394747881E-3</v>
      </c>
      <c r="AI139" s="1">
        <f t="shared" si="168"/>
        <v>304958.93164994399</v>
      </c>
      <c r="AJ139" s="1">
        <f t="shared" si="169"/>
        <v>102517.40387073993</v>
      </c>
      <c r="AK139" s="1">
        <f t="shared" si="170"/>
        <v>38869.007286578089</v>
      </c>
      <c r="AL139" s="14">
        <f t="shared" si="205"/>
        <v>48.023275576354521</v>
      </c>
      <c r="AM139" s="14">
        <f t="shared" si="206"/>
        <v>9.9429597522148008</v>
      </c>
      <c r="AN139" s="14">
        <f t="shared" si="207"/>
        <v>3.3583335829115106</v>
      </c>
      <c r="AO139" s="11">
        <f t="shared" si="208"/>
        <v>8.9543367119114935E-3</v>
      </c>
      <c r="AP139" s="11">
        <f t="shared" si="209"/>
        <v>1.1280102581743808E-2</v>
      </c>
      <c r="AQ139" s="11">
        <f t="shared" si="210"/>
        <v>1.0232476300530487E-2</v>
      </c>
      <c r="AR139" s="1">
        <f t="shared" si="216"/>
        <v>169858.91225528513</v>
      </c>
      <c r="AS139" s="1">
        <f t="shared" si="211"/>
        <v>58916.536314162477</v>
      </c>
      <c r="AT139" s="1">
        <f t="shared" si="212"/>
        <v>22124.649027126532</v>
      </c>
      <c r="AU139" s="1">
        <f t="shared" si="171"/>
        <v>33971.782451057028</v>
      </c>
      <c r="AV139" s="1">
        <f t="shared" si="172"/>
        <v>11783.307262832495</v>
      </c>
      <c r="AW139" s="1">
        <f t="shared" si="173"/>
        <v>4424.9298054253068</v>
      </c>
      <c r="AX139" s="1">
        <f t="shared" si="232"/>
        <v>116729.63452357193</v>
      </c>
      <c r="AY139" s="1">
        <f t="shared" si="219"/>
        <v>15935.642513756788</v>
      </c>
      <c r="AZ139" s="1">
        <f t="shared" si="220"/>
        <v>4068.360075809177</v>
      </c>
      <c r="BA139" s="1">
        <f t="shared" si="233"/>
        <v>13582.487590417815</v>
      </c>
      <c r="BB139" s="1">
        <f t="shared" si="234"/>
        <v>28619.862825566164</v>
      </c>
      <c r="BC139" s="1">
        <f t="shared" si="235"/>
        <v>36157.635987445719</v>
      </c>
      <c r="BD139" s="1">
        <f t="shared" si="236"/>
        <v>2853.4089614609461</v>
      </c>
      <c r="BE139" s="2">
        <f t="shared" si="164"/>
        <v>0.05</v>
      </c>
      <c r="BF139" s="2">
        <f t="shared" si="165"/>
        <v>3.8949976355871406E-2</v>
      </c>
      <c r="BG139" s="2">
        <f t="shared" si="166"/>
        <v>0.05</v>
      </c>
      <c r="BH139" s="2">
        <f t="shared" si="221"/>
        <v>4.5229608229764032E-2</v>
      </c>
      <c r="BI139" s="2">
        <f t="shared" si="237"/>
        <v>2.5000000000000006E-4</v>
      </c>
      <c r="BJ139" s="2">
        <f t="shared" si="222"/>
        <v>1.5171006581229417E-4</v>
      </c>
      <c r="BK139" s="2">
        <f t="shared" si="223"/>
        <v>2.5000000000000006E-4</v>
      </c>
      <c r="BL139" s="2">
        <f t="shared" si="224"/>
        <v>42.464728063821291</v>
      </c>
      <c r="BM139" s="2">
        <f t="shared" si="225"/>
        <v>8.9382316016540084</v>
      </c>
      <c r="BN139" s="2">
        <f t="shared" si="226"/>
        <v>5.5311622567816343</v>
      </c>
      <c r="BO139" s="2">
        <f t="shared" si="238"/>
        <v>110.81279489142443</v>
      </c>
      <c r="BP139" s="2">
        <f t="shared" si="239"/>
        <v>12.704859357809189</v>
      </c>
      <c r="BQ139" s="2">
        <f t="shared" si="240"/>
        <v>6.8656181912299372</v>
      </c>
      <c r="BR139" s="11">
        <f t="shared" si="241"/>
        <v>4.0960825795402361E-2</v>
      </c>
      <c r="BS139" s="17">
        <f t="shared" si="217"/>
        <v>2.6727957612358785E-2</v>
      </c>
      <c r="BT139" s="17">
        <f t="shared" si="218"/>
        <v>9.9700301809692526E-2</v>
      </c>
      <c r="BU139" s="12">
        <f>(BU$3*temperature!$I249+BU$4*temperature!$I249^2+BU$5*temperature!$I249^6)*(K139/K$56)^$BW$1</f>
        <v>-0.32577429379011535</v>
      </c>
      <c r="BV139" s="12">
        <f>(BV$3*temperature!$I249+BV$4*temperature!$I249^2+BV$5*temperature!$I249^6)*(L139/L$56)^$BW$1</f>
        <v>-1.4923745406290467</v>
      </c>
      <c r="BW139" s="12">
        <f>(BW$3*temperature!$I249+BW$4*temperature!$I249^2+BW$5*temperature!$I249^6)*(M139/M$56)^$BW$1</f>
        <v>-2.3306087720795636</v>
      </c>
      <c r="BX139" s="12">
        <f>(BX$3*temperature!$M249+BX$4*temperature!$M249^2+BX$5*temperature!$M249^6)*(K139/K$56)^$BW$1</f>
        <v>-0.32577987264763031</v>
      </c>
      <c r="BY139" s="12">
        <f>(BY$3*temperature!$M249+BY$4*temperature!$M249^2+BY$5*temperature!$M249^6)*(L139/L$56)^$BW$1</f>
        <v>-1.4923789277304111</v>
      </c>
      <c r="BZ139" s="12">
        <f>(BZ$3*temperature!$M249+BZ$4*temperature!$M249^2+BZ$5*temperature!$M249^6)*(M139/M$56)^$BW$1</f>
        <v>-2.3306127352765591</v>
      </c>
      <c r="CA139" s="19">
        <f t="shared" si="227"/>
        <v>-5.5788575149540165E-6</v>
      </c>
      <c r="CB139" s="19">
        <f t="shared" si="228"/>
        <v>-4.3871013644114498E-6</v>
      </c>
      <c r="CC139" s="19">
        <f t="shared" si="229"/>
        <v>-3.9631969954712076E-6</v>
      </c>
      <c r="CD139" s="19">
        <f t="shared" si="230"/>
        <v>-1.2937758285177341E-2</v>
      </c>
      <c r="CE139" s="19">
        <f t="shared" si="231"/>
        <v>-3.4579985504516362E-4</v>
      </c>
      <c r="CF139" s="19"/>
      <c r="CG139" s="19"/>
      <c r="CH139" s="19"/>
    </row>
    <row r="140" spans="1:86" x14ac:dyDescent="0.3">
      <c r="A140" s="2">
        <f t="shared" si="174"/>
        <v>2094</v>
      </c>
      <c r="B140" s="5">
        <f t="shared" si="175"/>
        <v>1164.1828527996317</v>
      </c>
      <c r="C140" s="5">
        <f t="shared" si="176"/>
        <v>2958.0457902175522</v>
      </c>
      <c r="D140" s="5">
        <f t="shared" si="177"/>
        <v>4351.5452370956973</v>
      </c>
      <c r="E140" s="15">
        <f t="shared" si="178"/>
        <v>5.5259991825894384E-5</v>
      </c>
      <c r="F140" s="15">
        <f t="shared" si="179"/>
        <v>1.0886588938232486E-4</v>
      </c>
      <c r="G140" s="15">
        <f t="shared" si="180"/>
        <v>2.2224584058154093E-4</v>
      </c>
      <c r="H140" s="5">
        <f t="shared" si="181"/>
        <v>171556.94868823836</v>
      </c>
      <c r="I140" s="5">
        <f t="shared" si="182"/>
        <v>59702.584330312478</v>
      </c>
      <c r="J140" s="5">
        <f t="shared" si="183"/>
        <v>22396.390241191715</v>
      </c>
      <c r="K140" s="5">
        <f t="shared" si="184"/>
        <v>147362.54556204594</v>
      </c>
      <c r="L140" s="5">
        <f t="shared" si="185"/>
        <v>20183.117018591387</v>
      </c>
      <c r="M140" s="5">
        <f t="shared" si="186"/>
        <v>5146.7671874967073</v>
      </c>
      <c r="N140" s="15">
        <f t="shared" si="187"/>
        <v>9.9409368563601053E-3</v>
      </c>
      <c r="O140" s="15">
        <f t="shared" si="188"/>
        <v>1.3231415108258204E-2</v>
      </c>
      <c r="P140" s="15">
        <f t="shared" si="189"/>
        <v>1.2057358069131219E-2</v>
      </c>
      <c r="Q140" s="5">
        <f t="shared" si="190"/>
        <v>9747.1485071553943</v>
      </c>
      <c r="R140" s="5">
        <f t="shared" si="191"/>
        <v>12781.967030402437</v>
      </c>
      <c r="S140" s="5">
        <f t="shared" si="192"/>
        <v>6467.0188556838411</v>
      </c>
      <c r="T140" s="5">
        <f t="shared" si="193"/>
        <v>56.815818780202179</v>
      </c>
      <c r="U140" s="5">
        <f t="shared" si="194"/>
        <v>214.09403250761318</v>
      </c>
      <c r="V140" s="5">
        <f t="shared" si="195"/>
        <v>288.75273140176046</v>
      </c>
      <c r="W140" s="15">
        <f t="shared" si="196"/>
        <v>-1.0734613539272964E-2</v>
      </c>
      <c r="X140" s="15">
        <f t="shared" si="197"/>
        <v>-1.217998157191269E-2</v>
      </c>
      <c r="Y140" s="15">
        <f t="shared" si="198"/>
        <v>-9.7425357312937999E-3</v>
      </c>
      <c r="Z140" s="5">
        <f t="shared" si="213"/>
        <v>15255.619523669498</v>
      </c>
      <c r="AA140" s="5">
        <f t="shared" si="214"/>
        <v>36177.463655405314</v>
      </c>
      <c r="AB140" s="5">
        <f t="shared" si="215"/>
        <v>32624.67768576026</v>
      </c>
      <c r="AC140" s="16">
        <f t="shared" si="199"/>
        <v>1.6461198386065465</v>
      </c>
      <c r="AD140" s="16">
        <f t="shared" si="200"/>
        <v>2.9480047301015824</v>
      </c>
      <c r="AE140" s="16">
        <f t="shared" si="201"/>
        <v>5.3231445314410379</v>
      </c>
      <c r="AF140" s="15">
        <f t="shared" si="202"/>
        <v>-4.0504037456468023E-3</v>
      </c>
      <c r="AG140" s="15">
        <f t="shared" si="203"/>
        <v>2.9673830763510267E-4</v>
      </c>
      <c r="AH140" s="15">
        <f t="shared" si="204"/>
        <v>9.7937136394747881E-3</v>
      </c>
      <c r="AI140" s="1">
        <f t="shared" si="168"/>
        <v>308434.82093600667</v>
      </c>
      <c r="AJ140" s="1">
        <f t="shared" si="169"/>
        <v>104048.97074649844</v>
      </c>
      <c r="AK140" s="1">
        <f t="shared" si="170"/>
        <v>39407.036363345593</v>
      </c>
      <c r="AL140" s="14">
        <f t="shared" si="205"/>
        <v>48.448991990078916</v>
      </c>
      <c r="AM140" s="14">
        <f t="shared" si="206"/>
        <v>10.053995782126222</v>
      </c>
      <c r="AN140" s="14">
        <f t="shared" si="207"/>
        <v>3.3923540110199641</v>
      </c>
      <c r="AO140" s="11">
        <f t="shared" si="208"/>
        <v>8.864793344792378E-3</v>
      </c>
      <c r="AP140" s="11">
        <f t="shared" si="209"/>
        <v>1.116730155592637E-2</v>
      </c>
      <c r="AQ140" s="11">
        <f t="shared" si="210"/>
        <v>1.0130151537525181E-2</v>
      </c>
      <c r="AR140" s="1">
        <f t="shared" si="216"/>
        <v>171556.94868823836</v>
      </c>
      <c r="AS140" s="1">
        <f t="shared" si="211"/>
        <v>59702.584330312478</v>
      </c>
      <c r="AT140" s="1">
        <f t="shared" si="212"/>
        <v>22396.390241191715</v>
      </c>
      <c r="AU140" s="1">
        <f t="shared" si="171"/>
        <v>34311.389737647674</v>
      </c>
      <c r="AV140" s="1">
        <f t="shared" si="172"/>
        <v>11940.516866062497</v>
      </c>
      <c r="AW140" s="1">
        <f t="shared" si="173"/>
        <v>4479.2780482383432</v>
      </c>
      <c r="AX140" s="1">
        <f t="shared" si="232"/>
        <v>117890.03644963677</v>
      </c>
      <c r="AY140" s="1">
        <f t="shared" si="219"/>
        <v>16146.493614873109</v>
      </c>
      <c r="AZ140" s="1">
        <f t="shared" si="220"/>
        <v>4117.4137499973667</v>
      </c>
      <c r="BA140" s="1">
        <f t="shared" si="233"/>
        <v>13594.754081635298</v>
      </c>
      <c r="BB140" s="1">
        <f t="shared" si="234"/>
        <v>28661.861012701967</v>
      </c>
      <c r="BC140" s="1">
        <f t="shared" si="235"/>
        <v>36217.826216987589</v>
      </c>
      <c r="BD140" s="1">
        <f t="shared" si="236"/>
        <v>2774.3652363047045</v>
      </c>
      <c r="BE140" s="2">
        <f t="shared" ref="BE140:BE203" si="242">BE139</f>
        <v>0.05</v>
      </c>
      <c r="BF140" s="2">
        <f t="shared" ref="BF140:BF203" si="243">BF139</f>
        <v>3.8949976355871406E-2</v>
      </c>
      <c r="BG140" s="2">
        <f t="shared" ref="BG140:BG203" si="244">BG139</f>
        <v>0.05</v>
      </c>
      <c r="BH140" s="2">
        <f t="shared" si="221"/>
        <v>4.5244200836854924E-2</v>
      </c>
      <c r="BI140" s="2">
        <f t="shared" si="237"/>
        <v>2.5000000000000006E-4</v>
      </c>
      <c r="BJ140" s="2">
        <f t="shared" si="222"/>
        <v>1.5171006581229417E-4</v>
      </c>
      <c r="BK140" s="2">
        <f t="shared" si="223"/>
        <v>2.5000000000000006E-4</v>
      </c>
      <c r="BL140" s="2">
        <f t="shared" si="224"/>
        <v>42.889237172059602</v>
      </c>
      <c r="BM140" s="2">
        <f t="shared" si="225"/>
        <v>9.0574829979157485</v>
      </c>
      <c r="BN140" s="2">
        <f t="shared" si="226"/>
        <v>5.5990975602979303</v>
      </c>
      <c r="BO140" s="2">
        <f t="shared" si="238"/>
        <v>112.45492090443344</v>
      </c>
      <c r="BP140" s="2">
        <f t="shared" si="239"/>
        <v>12.855595794110609</v>
      </c>
      <c r="BQ140" s="2">
        <f t="shared" si="240"/>
        <v>6.8648617641262097</v>
      </c>
      <c r="BR140" s="11">
        <f t="shared" si="241"/>
        <v>4.0822307427375443E-2</v>
      </c>
      <c r="BS140" s="17">
        <f t="shared" si="217"/>
        <v>2.5676237712342197E-2</v>
      </c>
      <c r="BT140" s="17">
        <f t="shared" si="218"/>
        <v>9.6796409523973323E-2</v>
      </c>
      <c r="BU140" s="12">
        <f>(BU$3*temperature!$I250+BU$4*temperature!$I250^2+BU$5*temperature!$I250^6)*(K140/K$56)^$BW$1</f>
        <v>-0.44612333135856502</v>
      </c>
      <c r="BV140" s="12">
        <f>(BV$3*temperature!$I250+BV$4*temperature!$I250^2+BV$5*temperature!$I250^6)*(L140/L$56)^$BW$1</f>
        <v>-1.5825351314240872</v>
      </c>
      <c r="BW140" s="12">
        <f>(BW$3*temperature!$I250+BW$4*temperature!$I250^2+BW$5*temperature!$I250^6)*(M140/M$56)^$BW$1</f>
        <v>-2.4094225267429907</v>
      </c>
      <c r="BX140" s="12">
        <f>(BX$3*temperature!$M250+BX$4*temperature!$M250^2+BX$5*temperature!$M250^6)*(K140/K$56)^$BW$1</f>
        <v>-0.44612896499604182</v>
      </c>
      <c r="BY140" s="12">
        <f>(BY$3*temperature!$M250+BY$4*temperature!$M250^2+BY$5*temperature!$M250^6)*(L140/L$56)^$BW$1</f>
        <v>-1.5825395452381712</v>
      </c>
      <c r="BZ140" s="12">
        <f>(BZ$3*temperature!$M250+BZ$4*temperature!$M250^2+BZ$5*temperature!$M250^6)*(M140/M$56)^$BW$1</f>
        <v>-2.4094265050806469</v>
      </c>
      <c r="CA140" s="19">
        <f t="shared" si="227"/>
        <v>-5.6336374767984587E-6</v>
      </c>
      <c r="CB140" s="19">
        <f t="shared" si="228"/>
        <v>-4.4138140840033202E-6</v>
      </c>
      <c r="CC140" s="19">
        <f t="shared" si="229"/>
        <v>-3.9783376561963735E-6</v>
      </c>
      <c r="CD140" s="19">
        <f t="shared" si="230"/>
        <v>-1.3191061657631811E-2</v>
      </c>
      <c r="CE140" s="19">
        <f t="shared" si="231"/>
        <v>-3.3869683479951704E-4</v>
      </c>
      <c r="CF140" s="19"/>
      <c r="CG140" s="19"/>
      <c r="CH140" s="19"/>
    </row>
    <row r="141" spans="1:86" x14ac:dyDescent="0.3">
      <c r="A141" s="2">
        <f t="shared" si="174"/>
        <v>2095</v>
      </c>
      <c r="B141" s="5">
        <f t="shared" si="175"/>
        <v>1164.243968897815</v>
      </c>
      <c r="C141" s="5">
        <f t="shared" si="176"/>
        <v>2958.3517189890485</v>
      </c>
      <c r="D141" s="5">
        <f t="shared" si="177"/>
        <v>4352.4639942832919</v>
      </c>
      <c r="E141" s="15">
        <f t="shared" si="178"/>
        <v>5.249699223459966E-5</v>
      </c>
      <c r="F141" s="15">
        <f t="shared" si="179"/>
        <v>1.0342259491320861E-4</v>
      </c>
      <c r="G141" s="15">
        <f t="shared" si="180"/>
        <v>2.1113354855246388E-4</v>
      </c>
      <c r="H141" s="5">
        <f t="shared" si="181"/>
        <v>173247.7824298054</v>
      </c>
      <c r="I141" s="5">
        <f t="shared" si="182"/>
        <v>60489.351043464434</v>
      </c>
      <c r="J141" s="5">
        <f t="shared" si="183"/>
        <v>22668.016925345928</v>
      </c>
      <c r="K141" s="5">
        <f t="shared" si="184"/>
        <v>148807.11178930855</v>
      </c>
      <c r="L141" s="5">
        <f t="shared" si="185"/>
        <v>20446.977502774869</v>
      </c>
      <c r="M141" s="5">
        <f t="shared" si="186"/>
        <v>5208.0883276964614</v>
      </c>
      <c r="N141" s="15">
        <f t="shared" si="187"/>
        <v>9.8028045169347156E-3</v>
      </c>
      <c r="O141" s="15">
        <f t="shared" si="188"/>
        <v>1.3073326778040739E-2</v>
      </c>
      <c r="P141" s="15">
        <f t="shared" si="189"/>
        <v>1.1914496608419478E-2</v>
      </c>
      <c r="Q141" s="5">
        <f t="shared" si="190"/>
        <v>9737.5515057747616</v>
      </c>
      <c r="R141" s="5">
        <f t="shared" si="191"/>
        <v>12792.673344615243</v>
      </c>
      <c r="S141" s="5">
        <f t="shared" si="192"/>
        <v>6481.6825045901451</v>
      </c>
      <c r="T141" s="5">
        <f t="shared" si="193"/>
        <v>56.205922922679342</v>
      </c>
      <c r="U141" s="5">
        <f t="shared" si="194"/>
        <v>211.48637113701398</v>
      </c>
      <c r="V141" s="5">
        <f t="shared" si="195"/>
        <v>285.93954759857013</v>
      </c>
      <c r="W141" s="15">
        <f t="shared" si="196"/>
        <v>-1.0734613539272964E-2</v>
      </c>
      <c r="X141" s="15">
        <f t="shared" si="197"/>
        <v>-1.217998157191269E-2</v>
      </c>
      <c r="Y141" s="15">
        <f t="shared" si="198"/>
        <v>-9.7425357312937999E-3</v>
      </c>
      <c r="Z141" s="5">
        <f t="shared" si="213"/>
        <v>15180.986607420406</v>
      </c>
      <c r="AA141" s="5">
        <f t="shared" si="214"/>
        <v>36224.359516572331</v>
      </c>
      <c r="AB141" s="5">
        <f t="shared" si="215"/>
        <v>33023.922262803411</v>
      </c>
      <c r="AC141" s="16">
        <f t="shared" si="199"/>
        <v>1.6394523886464711</v>
      </c>
      <c r="AD141" s="16">
        <f t="shared" si="200"/>
        <v>2.9488795160360928</v>
      </c>
      <c r="AE141" s="16">
        <f t="shared" si="201"/>
        <v>5.3752778846435074</v>
      </c>
      <c r="AF141" s="15">
        <f t="shared" si="202"/>
        <v>-4.0504037456468023E-3</v>
      </c>
      <c r="AG141" s="15">
        <f t="shared" si="203"/>
        <v>2.9673830763510267E-4</v>
      </c>
      <c r="AH141" s="15">
        <f t="shared" si="204"/>
        <v>9.7937136394747881E-3</v>
      </c>
      <c r="AI141" s="1">
        <f t="shared" si="168"/>
        <v>311902.72858005366</v>
      </c>
      <c r="AJ141" s="1">
        <f t="shared" si="169"/>
        <v>105584.59053791109</v>
      </c>
      <c r="AK141" s="1">
        <f t="shared" si="170"/>
        <v>39945.610775249377</v>
      </c>
      <c r="AL141" s="14">
        <f t="shared" si="205"/>
        <v>48.874187388816907</v>
      </c>
      <c r="AM141" s="14">
        <f t="shared" si="206"/>
        <v>10.165149024839828</v>
      </c>
      <c r="AN141" s="14">
        <f t="shared" si="207"/>
        <v>3.426375420618522</v>
      </c>
      <c r="AO141" s="11">
        <f t="shared" si="208"/>
        <v>8.7761454113444541E-3</v>
      </c>
      <c r="AP141" s="11">
        <f t="shared" si="209"/>
        <v>1.1055628540367107E-2</v>
      </c>
      <c r="AQ141" s="11">
        <f t="shared" si="210"/>
        <v>1.0028850022149928E-2</v>
      </c>
      <c r="AR141" s="1">
        <f t="shared" si="216"/>
        <v>173247.7824298054</v>
      </c>
      <c r="AS141" s="1">
        <f t="shared" si="211"/>
        <v>60489.351043464434</v>
      </c>
      <c r="AT141" s="1">
        <f t="shared" si="212"/>
        <v>22668.016925345928</v>
      </c>
      <c r="AU141" s="1">
        <f t="shared" si="171"/>
        <v>34649.556485961082</v>
      </c>
      <c r="AV141" s="1">
        <f t="shared" si="172"/>
        <v>12097.870208692888</v>
      </c>
      <c r="AW141" s="1">
        <f t="shared" si="173"/>
        <v>4533.6033850691856</v>
      </c>
      <c r="AX141" s="1">
        <f t="shared" si="232"/>
        <v>119045.68943144684</v>
      </c>
      <c r="AY141" s="1">
        <f t="shared" si="219"/>
        <v>16357.582002219893</v>
      </c>
      <c r="AZ141" s="1">
        <f t="shared" si="220"/>
        <v>4166.4706621571686</v>
      </c>
      <c r="BA141" s="1">
        <f t="shared" si="233"/>
        <v>13606.825045279413</v>
      </c>
      <c r="BB141" s="1">
        <f t="shared" si="234"/>
        <v>28703.250168759772</v>
      </c>
      <c r="BC141" s="1">
        <f t="shared" si="235"/>
        <v>36277.023937233876</v>
      </c>
      <c r="BD141" s="1">
        <f t="shared" si="236"/>
        <v>2697.448114567308</v>
      </c>
      <c r="BE141" s="2">
        <f t="shared" si="242"/>
        <v>0.05</v>
      </c>
      <c r="BF141" s="2">
        <f t="shared" si="243"/>
        <v>3.8949976355871406E-2</v>
      </c>
      <c r="BG141" s="2">
        <f t="shared" si="244"/>
        <v>0.05</v>
      </c>
      <c r="BH141" s="2">
        <f t="shared" si="221"/>
        <v>4.5258989722406044E-2</v>
      </c>
      <c r="BI141" s="2">
        <f t="shared" si="237"/>
        <v>2.5000000000000006E-4</v>
      </c>
      <c r="BJ141" s="2">
        <f t="shared" si="222"/>
        <v>1.5171006581229417E-4</v>
      </c>
      <c r="BK141" s="2">
        <f t="shared" si="223"/>
        <v>2.5000000000000006E-4</v>
      </c>
      <c r="BL141" s="2">
        <f t="shared" si="224"/>
        <v>43.311945607451364</v>
      </c>
      <c r="BM141" s="2">
        <f t="shared" si="225"/>
        <v>9.1768434277469542</v>
      </c>
      <c r="BN141" s="2">
        <f t="shared" si="226"/>
        <v>5.6670042313364837</v>
      </c>
      <c r="BO141" s="2">
        <f t="shared" si="238"/>
        <v>114.121556727494</v>
      </c>
      <c r="BP141" s="2">
        <f t="shared" si="239"/>
        <v>13.008146034146272</v>
      </c>
      <c r="BQ141" s="2">
        <f t="shared" si="240"/>
        <v>6.8641201202432933</v>
      </c>
      <c r="BR141" s="11">
        <f t="shared" si="241"/>
        <v>4.0685050611842993E-2</v>
      </c>
      <c r="BS141" s="17">
        <f t="shared" si="217"/>
        <v>2.4669184671691699E-2</v>
      </c>
      <c r="BT141" s="17">
        <f t="shared" si="218"/>
        <v>9.3977096625216819E-2</v>
      </c>
      <c r="BU141" s="12">
        <f>(BU$3*temperature!$I251+BU$4*temperature!$I251^2+BU$5*temperature!$I251^6)*(K141/K$56)^$BW$1</f>
        <v>-0.56818856874708634</v>
      </c>
      <c r="BV141" s="12">
        <f>(BV$3*temperature!$I251+BV$4*temperature!$I251^2+BV$5*temperature!$I251^6)*(L141/L$56)^$BW$1</f>
        <v>-1.673678174384549</v>
      </c>
      <c r="BW141" s="12">
        <f>(BW$3*temperature!$I251+BW$4*temperature!$I251^2+BW$5*temperature!$I251^6)*(M141/M$56)^$BW$1</f>
        <v>-2.488990777138214</v>
      </c>
      <c r="BX141" s="12">
        <f>(BX$3*temperature!$M251+BX$4*temperature!$M251^2+BX$5*temperature!$M251^6)*(K141/K$56)^$BW$1</f>
        <v>-0.56819425517172117</v>
      </c>
      <c r="BY141" s="12">
        <f>(BY$3*temperature!$M251+BY$4*temperature!$M251^2+BY$5*temperature!$M251^6)*(L141/L$56)^$BW$1</f>
        <v>-1.6736826136090581</v>
      </c>
      <c r="BZ141" s="12">
        <f>(BZ$3*temperature!$M251+BZ$4*temperature!$M251^2+BZ$5*temperature!$M251^6)*(M141/M$56)^$BW$1</f>
        <v>-2.4889947696777956</v>
      </c>
      <c r="CA141" s="19">
        <f t="shared" si="227"/>
        <v>-5.6864246348320435E-6</v>
      </c>
      <c r="CB141" s="19">
        <f t="shared" si="228"/>
        <v>-4.4392245091007254E-6</v>
      </c>
      <c r="CC141" s="19">
        <f t="shared" si="229"/>
        <v>-3.992539581609833E-6</v>
      </c>
      <c r="CD141" s="19">
        <f t="shared" si="230"/>
        <v>-1.3441892224416576E-2</v>
      </c>
      <c r="CE141" s="19">
        <f t="shared" si="231"/>
        <v>-3.3160052162110924E-4</v>
      </c>
      <c r="CF141" s="19"/>
      <c r="CG141" s="19"/>
      <c r="CH141" s="19"/>
    </row>
    <row r="142" spans="1:86" x14ac:dyDescent="0.3">
      <c r="A142" s="2">
        <f t="shared" si="174"/>
        <v>2096</v>
      </c>
      <c r="B142" s="5">
        <f t="shared" si="175"/>
        <v>1164.3020322390798</v>
      </c>
      <c r="C142" s="5">
        <f t="shared" si="176"/>
        <v>2958.6423813799202</v>
      </c>
      <c r="D142" s="5">
        <f t="shared" si="177"/>
        <v>4353.3369978929486</v>
      </c>
      <c r="E142" s="15">
        <f t="shared" si="178"/>
        <v>4.9872142622869677E-5</v>
      </c>
      <c r="F142" s="15">
        <f t="shared" si="179"/>
        <v>9.8251465167548176E-5</v>
      </c>
      <c r="G142" s="15">
        <f t="shared" si="180"/>
        <v>2.0057687112484069E-4</v>
      </c>
      <c r="H142" s="5">
        <f t="shared" si="181"/>
        <v>174931.1345165825</v>
      </c>
      <c r="I142" s="5">
        <f t="shared" si="182"/>
        <v>61276.708128122649</v>
      </c>
      <c r="J142" s="5">
        <f t="shared" si="183"/>
        <v>22939.492586596163</v>
      </c>
      <c r="K142" s="5">
        <f t="shared" si="184"/>
        <v>150245.49444457368</v>
      </c>
      <c r="L142" s="5">
        <f t="shared" si="185"/>
        <v>20711.08982747114</v>
      </c>
      <c r="M142" s="5">
        <f t="shared" si="186"/>
        <v>5269.4042748583597</v>
      </c>
      <c r="N142" s="15">
        <f t="shared" si="187"/>
        <v>9.6660881188372905E-3</v>
      </c>
      <c r="O142" s="15">
        <f t="shared" si="188"/>
        <v>1.2916937217758884E-2</v>
      </c>
      <c r="P142" s="15">
        <f t="shared" si="189"/>
        <v>1.177321567989198E-2</v>
      </c>
      <c r="Q142" s="5">
        <f t="shared" si="190"/>
        <v>9726.621362618087</v>
      </c>
      <c r="R142" s="5">
        <f t="shared" si="191"/>
        <v>12801.345958450122</v>
      </c>
      <c r="S142" s="5">
        <f t="shared" si="192"/>
        <v>6495.4038385000549</v>
      </c>
      <c r="T142" s="5">
        <f t="shared" si="193"/>
        <v>55.602574061486216</v>
      </c>
      <c r="U142" s="5">
        <f t="shared" si="194"/>
        <v>208.91047103385446</v>
      </c>
      <c r="V142" s="5">
        <f t="shared" si="195"/>
        <v>283.15377133910107</v>
      </c>
      <c r="W142" s="15">
        <f t="shared" si="196"/>
        <v>-1.0734613539272964E-2</v>
      </c>
      <c r="X142" s="15">
        <f t="shared" si="197"/>
        <v>-1.217998157191269E-2</v>
      </c>
      <c r="Y142" s="15">
        <f t="shared" si="198"/>
        <v>-9.7425357312937999E-3</v>
      </c>
      <c r="Z142" s="5">
        <f t="shared" si="213"/>
        <v>15104.610888841238</v>
      </c>
      <c r="AA142" s="5">
        <f t="shared" si="214"/>
        <v>36265.459591725477</v>
      </c>
      <c r="AB142" s="5">
        <f t="shared" si="215"/>
        <v>33422.962583521876</v>
      </c>
      <c r="AC142" s="16">
        <f t="shared" si="199"/>
        <v>1.6328119445506879</v>
      </c>
      <c r="AD142" s="16">
        <f t="shared" si="200"/>
        <v>2.9497545615531013</v>
      </c>
      <c r="AE142" s="16">
        <f t="shared" si="201"/>
        <v>5.4279218169783077</v>
      </c>
      <c r="AF142" s="15">
        <f t="shared" si="202"/>
        <v>-4.0504037456468023E-3</v>
      </c>
      <c r="AG142" s="15">
        <f t="shared" si="203"/>
        <v>2.9673830763510267E-4</v>
      </c>
      <c r="AH142" s="15">
        <f t="shared" si="204"/>
        <v>9.7937136394747881E-3</v>
      </c>
      <c r="AI142" s="1">
        <f t="shared" si="168"/>
        <v>315362.01220800937</v>
      </c>
      <c r="AJ142" s="1">
        <f t="shared" si="169"/>
        <v>107124.00169281286</v>
      </c>
      <c r="AK142" s="1">
        <f t="shared" si="170"/>
        <v>40484.653082793622</v>
      </c>
      <c r="AL142" s="14">
        <f t="shared" si="205"/>
        <v>49.298825094448603</v>
      </c>
      <c r="AM142" s="14">
        <f t="shared" si="206"/>
        <v>10.276407315399169</v>
      </c>
      <c r="AN142" s="14">
        <f t="shared" si="207"/>
        <v>3.4603943997793563</v>
      </c>
      <c r="AO142" s="11">
        <f t="shared" si="208"/>
        <v>8.6883839572310089E-3</v>
      </c>
      <c r="AP142" s="11">
        <f t="shared" si="209"/>
        <v>1.0945072254963436E-2</v>
      </c>
      <c r="AQ142" s="11">
        <f t="shared" si="210"/>
        <v>9.9285615219284282E-3</v>
      </c>
      <c r="AR142" s="1">
        <f t="shared" si="216"/>
        <v>174931.1345165825</v>
      </c>
      <c r="AS142" s="1">
        <f t="shared" si="211"/>
        <v>61276.708128122649</v>
      </c>
      <c r="AT142" s="1">
        <f t="shared" si="212"/>
        <v>22939.492586596163</v>
      </c>
      <c r="AU142" s="1">
        <f t="shared" si="171"/>
        <v>34986.226903316499</v>
      </c>
      <c r="AV142" s="1">
        <f t="shared" si="172"/>
        <v>12255.341625624531</v>
      </c>
      <c r="AW142" s="1">
        <f t="shared" si="173"/>
        <v>4587.8985173192332</v>
      </c>
      <c r="AX142" s="1">
        <f t="shared" si="232"/>
        <v>120196.39555565894</v>
      </c>
      <c r="AY142" s="1">
        <f t="shared" si="219"/>
        <v>16568.87186197691</v>
      </c>
      <c r="AZ142" s="1">
        <f t="shared" si="220"/>
        <v>4215.5234198866874</v>
      </c>
      <c r="BA142" s="1">
        <f t="shared" si="233"/>
        <v>13618.703848557743</v>
      </c>
      <c r="BB142" s="1">
        <f t="shared" si="234"/>
        <v>28744.042187400999</v>
      </c>
      <c r="BC142" s="1">
        <f t="shared" si="235"/>
        <v>36335.253686913711</v>
      </c>
      <c r="BD142" s="1">
        <f t="shared" si="236"/>
        <v>2622.6035243152351</v>
      </c>
      <c r="BE142" s="2">
        <f t="shared" si="242"/>
        <v>0.05</v>
      </c>
      <c r="BF142" s="2">
        <f t="shared" si="243"/>
        <v>3.8949976355871406E-2</v>
      </c>
      <c r="BG142" s="2">
        <f t="shared" si="244"/>
        <v>0.05</v>
      </c>
      <c r="BH142" s="2">
        <f t="shared" si="221"/>
        <v>4.5273972737230987E-2</v>
      </c>
      <c r="BI142" s="2">
        <f t="shared" si="237"/>
        <v>2.5000000000000006E-4</v>
      </c>
      <c r="BJ142" s="2">
        <f t="shared" si="222"/>
        <v>1.5171006581229417E-4</v>
      </c>
      <c r="BK142" s="2">
        <f t="shared" si="223"/>
        <v>2.5000000000000006E-4</v>
      </c>
      <c r="BL142" s="2">
        <f t="shared" si="224"/>
        <v>43.732783629145636</v>
      </c>
      <c r="BM142" s="2">
        <f t="shared" si="225"/>
        <v>9.2962934228782288</v>
      </c>
      <c r="BN142" s="2">
        <f t="shared" si="226"/>
        <v>5.7348731466490426</v>
      </c>
      <c r="BO142" s="2">
        <f t="shared" si="238"/>
        <v>115.81306913759398</v>
      </c>
      <c r="BP142" s="2">
        <f t="shared" si="239"/>
        <v>13.162531839527984</v>
      </c>
      <c r="BQ142" s="2">
        <f t="shared" si="240"/>
        <v>6.8633929530549018</v>
      </c>
      <c r="BR142" s="11">
        <f t="shared" si="241"/>
        <v>4.0549057268944172E-2</v>
      </c>
      <c r="BS142" s="17">
        <f t="shared" si="217"/>
        <v>2.3704755494650481E-2</v>
      </c>
      <c r="BT142" s="17">
        <f t="shared" si="218"/>
        <v>9.1239899636132826E-2</v>
      </c>
      <c r="BU142" s="12">
        <f>(BU$3*temperature!$I252+BU$4*temperature!$I252^2+BU$5*temperature!$I252^6)*(K142/K$56)^$BW$1</f>
        <v>-0.69194156903806514</v>
      </c>
      <c r="BV142" s="12">
        <f>(BV$3*temperature!$I252+BV$4*temperature!$I252^2+BV$5*temperature!$I252^6)*(L142/L$56)^$BW$1</f>
        <v>-1.765782478118606</v>
      </c>
      <c r="BW142" s="12">
        <f>(BW$3*temperature!$I252+BW$4*temperature!$I252^2+BW$5*temperature!$I252^6)*(M142/M$56)^$BW$1</f>
        <v>-2.5692964533391529</v>
      </c>
      <c r="BX142" s="12">
        <f>(BX$3*temperature!$M252+BX$4*temperature!$M252^2+BX$5*temperature!$M252^6)*(K142/K$56)^$BW$1</f>
        <v>-0.69194730629747503</v>
      </c>
      <c r="BY142" s="12">
        <f>(BY$3*temperature!$M252+BY$4*temperature!$M252^2+BY$5*temperature!$M252^6)*(L142/L$56)^$BW$1</f>
        <v>-1.7657869414831651</v>
      </c>
      <c r="BZ142" s="12">
        <f>(BZ$3*temperature!$M252+BZ$4*temperature!$M252^2+BZ$5*temperature!$M252^6)*(M142/M$56)^$BW$1</f>
        <v>-2.569300459166826</v>
      </c>
      <c r="CA142" s="19">
        <f t="shared" si="227"/>
        <v>-5.737259409888118E-6</v>
      </c>
      <c r="CB142" s="19">
        <f t="shared" si="228"/>
        <v>-4.4633645590597126E-6</v>
      </c>
      <c r="CC142" s="19">
        <f t="shared" si="229"/>
        <v>-4.0058276731258502E-6</v>
      </c>
      <c r="CD142" s="19">
        <f t="shared" si="230"/>
        <v>-1.3690172391534281E-2</v>
      </c>
      <c r="CE142" s="19">
        <f t="shared" si="231"/>
        <v>-3.245221892209346E-4</v>
      </c>
      <c r="CF142" s="19"/>
      <c r="CG142" s="19"/>
      <c r="CH142" s="19"/>
    </row>
    <row r="143" spans="1:86" x14ac:dyDescent="0.3">
      <c r="A143" s="2">
        <f t="shared" si="174"/>
        <v>2097</v>
      </c>
      <c r="B143" s="5">
        <f t="shared" si="175"/>
        <v>1164.3571951642373</v>
      </c>
      <c r="C143" s="5">
        <f t="shared" si="176"/>
        <v>2958.9185377813533</v>
      </c>
      <c r="D143" s="5">
        <f t="shared" si="177"/>
        <v>4354.1665176712386</v>
      </c>
      <c r="E143" s="15">
        <f t="shared" si="178"/>
        <v>4.737853549172619E-5</v>
      </c>
      <c r="F143" s="15">
        <f t="shared" si="179"/>
        <v>9.3338891909170766E-5</v>
      </c>
      <c r="G143" s="15">
        <f t="shared" si="180"/>
        <v>1.9054802756859865E-4</v>
      </c>
      <c r="H143" s="5">
        <f t="shared" si="181"/>
        <v>176606.73165421767</v>
      </c>
      <c r="I143" s="5">
        <f t="shared" si="182"/>
        <v>62064.528207832038</v>
      </c>
      <c r="J143" s="5">
        <f t="shared" si="183"/>
        <v>23210.781094889811</v>
      </c>
      <c r="K143" s="5">
        <f t="shared" si="184"/>
        <v>151677.4512045735</v>
      </c>
      <c r="L143" s="5">
        <f t="shared" si="185"/>
        <v>20975.409567837938</v>
      </c>
      <c r="M143" s="5">
        <f t="shared" si="186"/>
        <v>5330.7058884150692</v>
      </c>
      <c r="N143" s="15">
        <f t="shared" si="187"/>
        <v>9.5307800429789147E-3</v>
      </c>
      <c r="O143" s="15">
        <f t="shared" si="188"/>
        <v>1.2762232338744628E-2</v>
      </c>
      <c r="P143" s="15">
        <f t="shared" si="189"/>
        <v>1.1633499796019686E-2</v>
      </c>
      <c r="Q143" s="5">
        <f t="shared" si="190"/>
        <v>9714.3772379335296</v>
      </c>
      <c r="R143" s="5">
        <f t="shared" si="191"/>
        <v>12808.005036092687</v>
      </c>
      <c r="S143" s="5">
        <f t="shared" si="192"/>
        <v>6508.1901125851919</v>
      </c>
      <c r="T143" s="5">
        <f t="shared" si="193"/>
        <v>55.005701917147356</v>
      </c>
      <c r="U143" s="5">
        <f t="shared" si="194"/>
        <v>206.3659453464825</v>
      </c>
      <c r="V143" s="5">
        <f t="shared" si="195"/>
        <v>280.39513560437928</v>
      </c>
      <c r="W143" s="15">
        <f t="shared" si="196"/>
        <v>-1.0734613539272964E-2</v>
      </c>
      <c r="X143" s="15">
        <f t="shared" si="197"/>
        <v>-1.217998157191269E-2</v>
      </c>
      <c r="Y143" s="15">
        <f t="shared" si="198"/>
        <v>-9.7425357312937999E-3</v>
      </c>
      <c r="Z143" s="5">
        <f t="shared" si="213"/>
        <v>15026.545264104872</v>
      </c>
      <c r="AA143" s="5">
        <f t="shared" si="214"/>
        <v>36300.813899060107</v>
      </c>
      <c r="AB143" s="5">
        <f t="shared" si="215"/>
        <v>33821.744867794063</v>
      </c>
      <c r="AC143" s="16">
        <f t="shared" si="199"/>
        <v>1.626198396934543</v>
      </c>
      <c r="AD143" s="16">
        <f t="shared" si="200"/>
        <v>2.9506298667296353</v>
      </c>
      <c r="AE143" s="16">
        <f t="shared" si="201"/>
        <v>5.4810813289112508</v>
      </c>
      <c r="AF143" s="15">
        <f t="shared" si="202"/>
        <v>-4.0504037456468023E-3</v>
      </c>
      <c r="AG143" s="15">
        <f t="shared" si="203"/>
        <v>2.9673830763510267E-4</v>
      </c>
      <c r="AH143" s="15">
        <f t="shared" si="204"/>
        <v>9.7937136394747881E-3</v>
      </c>
      <c r="AI143" s="1">
        <f t="shared" si="168"/>
        <v>318812.03789052495</v>
      </c>
      <c r="AJ143" s="1">
        <f t="shared" si="169"/>
        <v>108666.9431491561</v>
      </c>
      <c r="AK143" s="1">
        <f t="shared" si="170"/>
        <v>41024.086291833497</v>
      </c>
      <c r="AL143" s="14">
        <f t="shared" si="205"/>
        <v>49.722868944298938</v>
      </c>
      <c r="AM143" s="14">
        <f t="shared" si="206"/>
        <v>10.387758575781763</v>
      </c>
      <c r="AN143" s="14">
        <f t="shared" si="207"/>
        <v>3.4944075710808185</v>
      </c>
      <c r="AO143" s="11">
        <f t="shared" si="208"/>
        <v>8.6015001176586985E-3</v>
      </c>
      <c r="AP143" s="11">
        <f t="shared" si="209"/>
        <v>1.0835621532413801E-2</v>
      </c>
      <c r="AQ143" s="11">
        <f t="shared" si="210"/>
        <v>9.8292759067091437E-3</v>
      </c>
      <c r="AR143" s="1">
        <f t="shared" si="216"/>
        <v>176606.73165421767</v>
      </c>
      <c r="AS143" s="1">
        <f t="shared" si="211"/>
        <v>62064.528207832038</v>
      </c>
      <c r="AT143" s="1">
        <f t="shared" si="212"/>
        <v>23210.781094889811</v>
      </c>
      <c r="AU143" s="1">
        <f t="shared" si="171"/>
        <v>35321.346330843538</v>
      </c>
      <c r="AV143" s="1">
        <f t="shared" si="172"/>
        <v>12412.905641566409</v>
      </c>
      <c r="AW143" s="1">
        <f t="shared" si="173"/>
        <v>4642.1562189779625</v>
      </c>
      <c r="AX143" s="1">
        <f t="shared" si="232"/>
        <v>121341.9609636588</v>
      </c>
      <c r="AY143" s="1">
        <f t="shared" si="219"/>
        <v>16780.327654270346</v>
      </c>
      <c r="AZ143" s="1">
        <f t="shared" si="220"/>
        <v>4264.5647107320565</v>
      </c>
      <c r="BA143" s="1">
        <f t="shared" si="233"/>
        <v>13630.393766104688</v>
      </c>
      <c r="BB143" s="1">
        <f t="shared" si="234"/>
        <v>28784.248594752968</v>
      </c>
      <c r="BC143" s="1">
        <f t="shared" si="235"/>
        <v>36392.539115741551</v>
      </c>
      <c r="BD143" s="1">
        <f t="shared" si="236"/>
        <v>2549.7785950356874</v>
      </c>
      <c r="BE143" s="2">
        <f t="shared" si="242"/>
        <v>0.05</v>
      </c>
      <c r="BF143" s="2">
        <f t="shared" si="243"/>
        <v>3.8949976355871406E-2</v>
      </c>
      <c r="BG143" s="2">
        <f t="shared" si="244"/>
        <v>0.05</v>
      </c>
      <c r="BH143" s="2">
        <f t="shared" si="221"/>
        <v>4.5289147708003089E-2</v>
      </c>
      <c r="BI143" s="2">
        <f t="shared" si="237"/>
        <v>2.5000000000000006E-4</v>
      </c>
      <c r="BJ143" s="2">
        <f t="shared" si="222"/>
        <v>1.5171006581229417E-4</v>
      </c>
      <c r="BK143" s="2">
        <f t="shared" si="223"/>
        <v>2.5000000000000006E-4</v>
      </c>
      <c r="BL143" s="2">
        <f t="shared" si="224"/>
        <v>44.151682913554431</v>
      </c>
      <c r="BM143" s="2">
        <f t="shared" si="225"/>
        <v>9.4158136590191859</v>
      </c>
      <c r="BN143" s="2">
        <f t="shared" si="226"/>
        <v>5.8026952737224544</v>
      </c>
      <c r="BO143" s="2">
        <f t="shared" si="238"/>
        <v>117.52983041024908</v>
      </c>
      <c r="BP143" s="2">
        <f t="shared" si="239"/>
        <v>13.318775237135732</v>
      </c>
      <c r="BQ143" s="2">
        <f t="shared" si="240"/>
        <v>6.8626799668729452</v>
      </c>
      <c r="BR143" s="11">
        <f t="shared" si="241"/>
        <v>4.0414328616514811E-2</v>
      </c>
      <c r="BS143" s="17">
        <f t="shared" si="217"/>
        <v>2.278100713181816E-2</v>
      </c>
      <c r="BT143" s="17">
        <f t="shared" si="218"/>
        <v>8.8582426831196923E-2</v>
      </c>
      <c r="BU143" s="12">
        <f>(BU$3*temperature!$I253+BU$4*temperature!$I253^2+BU$5*temperature!$I253^6)*(K143/K$56)^$BW$1</f>
        <v>-0.81735359955341069</v>
      </c>
      <c r="BV143" s="12">
        <f>(BV$3*temperature!$I253+BV$4*temperature!$I253^2+BV$5*temperature!$I253^6)*(L143/L$56)^$BW$1</f>
        <v>-1.8588267615903813</v>
      </c>
      <c r="BW143" s="12">
        <f>(BW$3*temperature!$I253+BW$4*temperature!$I253^2+BW$5*temperature!$I253^6)*(M143/M$56)^$BW$1</f>
        <v>-2.6503224240856316</v>
      </c>
      <c r="BX143" s="12">
        <f>(BX$3*temperature!$M253+BX$4*temperature!$M253^2+BX$5*temperature!$M253^6)*(K143/K$56)^$BW$1</f>
        <v>-0.81735938573594602</v>
      </c>
      <c r="BY143" s="12">
        <f>(BY$3*temperature!$M253+BY$4*temperature!$M253^2+BY$5*temperature!$M253^6)*(L143/L$56)^$BW$1</f>
        <v>-1.8588312478564391</v>
      </c>
      <c r="BZ143" s="12">
        <f>(BZ$3*temperature!$M253+BZ$4*temperature!$M253^2+BZ$5*temperature!$M253^6)*(M143/M$56)^$BW$1</f>
        <v>-2.6503264423122874</v>
      </c>
      <c r="CA143" s="19">
        <f t="shared" si="227"/>
        <v>-5.7861825353278107E-6</v>
      </c>
      <c r="CB143" s="19">
        <f t="shared" si="228"/>
        <v>-4.4862660577571489E-6</v>
      </c>
      <c r="CC143" s="19">
        <f t="shared" si="229"/>
        <v>-4.0182266558552726E-6</v>
      </c>
      <c r="CD143" s="19">
        <f t="shared" si="230"/>
        <v>-1.3935829519071755E-2</v>
      </c>
      <c r="CE143" s="19">
        <f t="shared" si="231"/>
        <v>-3.1747223166177566E-4</v>
      </c>
      <c r="CF143" s="19"/>
      <c r="CG143" s="19"/>
      <c r="CH143" s="19"/>
    </row>
    <row r="144" spans="1:86" x14ac:dyDescent="0.3">
      <c r="A144" s="2">
        <f t="shared" si="174"/>
        <v>2098</v>
      </c>
      <c r="B144" s="5">
        <f t="shared" si="175"/>
        <v>1164.4096024259986</v>
      </c>
      <c r="C144" s="5">
        <f t="shared" si="176"/>
        <v>2959.1809108500406</v>
      </c>
      <c r="D144" s="5">
        <f t="shared" si="177"/>
        <v>4354.9547116208032</v>
      </c>
      <c r="E144" s="15">
        <f t="shared" si="178"/>
        <v>4.5009608717139881E-5</v>
      </c>
      <c r="F144" s="15">
        <f t="shared" si="179"/>
        <v>8.8671947313712221E-5</v>
      </c>
      <c r="G144" s="15">
        <f t="shared" si="180"/>
        <v>1.8102062619016873E-4</v>
      </c>
      <c r="H144" s="5">
        <f t="shared" si="181"/>
        <v>178274.30628677961</v>
      </c>
      <c r="I144" s="5">
        <f t="shared" si="182"/>
        <v>62852.684910712611</v>
      </c>
      <c r="J144" s="5">
        <f t="shared" si="183"/>
        <v>23481.846695293021</v>
      </c>
      <c r="K144" s="5">
        <f t="shared" si="184"/>
        <v>153102.74487203863</v>
      </c>
      <c r="L144" s="5">
        <f t="shared" si="185"/>
        <v>21239.892660924823</v>
      </c>
      <c r="M144" s="5">
        <f t="shared" si="186"/>
        <v>5391.9841307726656</v>
      </c>
      <c r="N144" s="15">
        <f t="shared" si="187"/>
        <v>9.3968724826656302E-3</v>
      </c>
      <c r="O144" s="15">
        <f t="shared" si="188"/>
        <v>1.2609198034083891E-2</v>
      </c>
      <c r="P144" s="15">
        <f t="shared" si="189"/>
        <v>1.1495333571257316E-2</v>
      </c>
      <c r="Q144" s="5">
        <f t="shared" si="190"/>
        <v>9700.8386212966325</v>
      </c>
      <c r="R144" s="5">
        <f t="shared" si="191"/>
        <v>12812.671415645129</v>
      </c>
      <c r="S144" s="5">
        <f t="shared" si="192"/>
        <v>6520.0488275864309</v>
      </c>
      <c r="T144" s="5">
        <f t="shared" si="193"/>
        <v>54.41523696461033</v>
      </c>
      <c r="U144" s="5">
        <f t="shared" si="194"/>
        <v>203.85241193509199</v>
      </c>
      <c r="V144" s="5">
        <f t="shared" si="195"/>
        <v>277.66337597687266</v>
      </c>
      <c r="W144" s="15">
        <f t="shared" si="196"/>
        <v>-1.0734613539272964E-2</v>
      </c>
      <c r="X144" s="15">
        <f t="shared" si="197"/>
        <v>-1.217998157191269E-2</v>
      </c>
      <c r="Y144" s="15">
        <f t="shared" si="198"/>
        <v>-9.7425357312937999E-3</v>
      </c>
      <c r="Z144" s="5">
        <f t="shared" si="213"/>
        <v>14946.842498401893</v>
      </c>
      <c r="AA144" s="5">
        <f t="shared" si="214"/>
        <v>36330.474510304513</v>
      </c>
      <c r="AB144" s="5">
        <f t="shared" si="215"/>
        <v>34220.215880108881</v>
      </c>
      <c r="AC144" s="16">
        <f t="shared" si="199"/>
        <v>1.6196116368564346</v>
      </c>
      <c r="AD144" s="16">
        <f t="shared" si="200"/>
        <v>2.9515054316427465</v>
      </c>
      <c r="AE144" s="16">
        <f t="shared" si="201"/>
        <v>5.5347614698812793</v>
      </c>
      <c r="AF144" s="15">
        <f t="shared" si="202"/>
        <v>-4.0504037456468023E-3</v>
      </c>
      <c r="AG144" s="15">
        <f t="shared" si="203"/>
        <v>2.9673830763510267E-4</v>
      </c>
      <c r="AH144" s="15">
        <f t="shared" si="204"/>
        <v>9.7937136394747881E-3</v>
      </c>
      <c r="AI144" s="1">
        <f t="shared" si="168"/>
        <v>322252.18043231597</v>
      </c>
      <c r="AJ144" s="1">
        <f t="shared" si="169"/>
        <v>110213.15447580689</v>
      </c>
      <c r="AK144" s="1">
        <f t="shared" si="170"/>
        <v>41563.83388162811</v>
      </c>
      <c r="AL144" s="14">
        <f t="shared" si="205"/>
        <v>50.146283294742908</v>
      </c>
      <c r="AM144" s="14">
        <f t="shared" si="206"/>
        <v>10.499190818074046</v>
      </c>
      <c r="AN144" s="14">
        <f t="shared" si="207"/>
        <v>3.5284115922659987</v>
      </c>
      <c r="AO144" s="11">
        <f t="shared" si="208"/>
        <v>8.5154851164821119E-3</v>
      </c>
      <c r="AP144" s="11">
        <f t="shared" si="209"/>
        <v>1.0727265317089663E-2</v>
      </c>
      <c r="AQ144" s="11">
        <f t="shared" si="210"/>
        <v>9.7309831476420517E-3</v>
      </c>
      <c r="AR144" s="1">
        <f t="shared" si="216"/>
        <v>178274.30628677961</v>
      </c>
      <c r="AS144" s="1">
        <f t="shared" si="211"/>
        <v>62852.684910712611</v>
      </c>
      <c r="AT144" s="1">
        <f t="shared" si="212"/>
        <v>23481.846695293021</v>
      </c>
      <c r="AU144" s="1">
        <f t="shared" si="171"/>
        <v>35654.861257355922</v>
      </c>
      <c r="AV144" s="1">
        <f t="shared" si="172"/>
        <v>12570.536982142523</v>
      </c>
      <c r="AW144" s="1">
        <f t="shared" si="173"/>
        <v>4696.3693390586041</v>
      </c>
      <c r="AX144" s="1">
        <f t="shared" si="232"/>
        <v>122482.19589763091</v>
      </c>
      <c r="AY144" s="1">
        <f t="shared" si="219"/>
        <v>16991.91412873986</v>
      </c>
      <c r="AZ144" s="1">
        <f t="shared" si="220"/>
        <v>4313.5873046181323</v>
      </c>
      <c r="BA144" s="1">
        <f t="shared" si="233"/>
        <v>13641.897983762001</v>
      </c>
      <c r="BB144" s="1">
        <f t="shared" si="234"/>
        <v>28823.880564358959</v>
      </c>
      <c r="BC144" s="1">
        <f t="shared" si="235"/>
        <v>36448.903021591017</v>
      </c>
      <c r="BD144" s="1">
        <f t="shared" si="236"/>
        <v>2478.9216418286273</v>
      </c>
      <c r="BE144" s="2">
        <f t="shared" si="242"/>
        <v>0.05</v>
      </c>
      <c r="BF144" s="2">
        <f t="shared" si="243"/>
        <v>3.8949976355871406E-2</v>
      </c>
      <c r="BG144" s="2">
        <f t="shared" si="244"/>
        <v>0.05</v>
      </c>
      <c r="BH144" s="2">
        <f t="shared" si="221"/>
        <v>4.5304512437062454E-2</v>
      </c>
      <c r="BI144" s="2">
        <f t="shared" si="237"/>
        <v>2.5000000000000006E-4</v>
      </c>
      <c r="BJ144" s="2">
        <f t="shared" si="222"/>
        <v>1.5171006581229417E-4</v>
      </c>
      <c r="BK144" s="2">
        <f t="shared" si="223"/>
        <v>2.5000000000000006E-4</v>
      </c>
      <c r="BL144" s="2">
        <f t="shared" si="224"/>
        <v>44.568576571694912</v>
      </c>
      <c r="BM144" s="2">
        <f t="shared" si="225"/>
        <v>9.5353849642835993</v>
      </c>
      <c r="BN144" s="2">
        <f t="shared" si="226"/>
        <v>5.8704616738232565</v>
      </c>
      <c r="BO144" s="2">
        <f t="shared" si="238"/>
        <v>119.27221840053551</v>
      </c>
      <c r="BP144" s="2">
        <f t="shared" si="239"/>
        <v>13.476898522098452</v>
      </c>
      <c r="BQ144" s="2">
        <f t="shared" si="240"/>
        <v>6.861980876322372</v>
      </c>
      <c r="BR144" s="11">
        <f t="shared" si="241"/>
        <v>4.0280865201499844E-2</v>
      </c>
      <c r="BS144" s="17">
        <f t="shared" si="217"/>
        <v>2.1896091302501645E-2</v>
      </c>
      <c r="BT144" s="17">
        <f t="shared" si="218"/>
        <v>8.6002356146793121E-2</v>
      </c>
      <c r="BU144" s="12">
        <f>(BU$3*temperature!$I254+BU$4*temperature!$I254^2+BU$5*temperature!$I254^6)*(K144/K$56)^$BW$1</f>
        <v>-0.9443956660557612</v>
      </c>
      <c r="BV144" s="12">
        <f>(BV$3*temperature!$I254+BV$4*temperature!$I254^2+BV$5*temperature!$I254^6)*(L144/L$56)^$BW$1</f>
        <v>-1.9527896757862613</v>
      </c>
      <c r="BW144" s="12">
        <f>(BW$3*temperature!$I254+BW$4*temperature!$I254^2+BW$5*temperature!$I254^6)*(M144/M$56)^$BW$1</f>
        <v>-2.7320515134836407</v>
      </c>
      <c r="BX144" s="12">
        <f>(BX$3*temperature!$M254+BX$4*temperature!$M254^2+BX$5*temperature!$M254^6)*(K144/K$56)^$BW$1</f>
        <v>-0.94440149929076833</v>
      </c>
      <c r="BY144" s="12">
        <f>(BY$3*temperature!$M254+BY$4*temperature!$M254^2+BY$5*temperature!$M254^6)*(L144/L$56)^$BW$1</f>
        <v>-1.9527941837469667</v>
      </c>
      <c r="BZ144" s="12">
        <f>(BZ$3*temperature!$M254+BZ$4*temperature!$M254^2+BZ$5*temperature!$M254^6)*(M144/M$56)^$BW$1</f>
        <v>-2.7320555432447051</v>
      </c>
      <c r="CA144" s="19">
        <f t="shared" si="227"/>
        <v>-5.8332350071355066E-6</v>
      </c>
      <c r="CB144" s="19">
        <f t="shared" si="228"/>
        <v>-4.5079607053910564E-6</v>
      </c>
      <c r="CC144" s="19">
        <f t="shared" si="229"/>
        <v>-4.0297610643946769E-6</v>
      </c>
      <c r="CD144" s="19">
        <f t="shared" si="230"/>
        <v>-1.4178795896434348E-2</v>
      </c>
      <c r="CE144" s="19">
        <f t="shared" si="231"/>
        <v>-3.1046020950786216E-4</v>
      </c>
      <c r="CF144" s="19"/>
      <c r="CG144" s="19"/>
      <c r="CH144" s="19"/>
    </row>
    <row r="145" spans="1:86" x14ac:dyDescent="0.3">
      <c r="A145" s="2">
        <f t="shared" si="174"/>
        <v>2099</v>
      </c>
      <c r="B145" s="5">
        <f t="shared" si="175"/>
        <v>1164.4593915655607</v>
      </c>
      <c r="C145" s="5">
        <f t="shared" si="176"/>
        <v>2959.4301873671679</v>
      </c>
      <c r="D145" s="5">
        <f t="shared" si="177"/>
        <v>4355.7036314182842</v>
      </c>
      <c r="E145" s="15">
        <f t="shared" si="178"/>
        <v>4.2759128281282883E-5</v>
      </c>
      <c r="F145" s="15">
        <f t="shared" si="179"/>
        <v>8.42383499480266E-5</v>
      </c>
      <c r="G145" s="15">
        <f t="shared" si="180"/>
        <v>1.7196959488066028E-4</v>
      </c>
      <c r="H145" s="5">
        <f t="shared" si="181"/>
        <v>179933.59665869636</v>
      </c>
      <c r="I145" s="5">
        <f t="shared" si="182"/>
        <v>63641.05292289611</v>
      </c>
      <c r="J145" s="5">
        <f t="shared" si="183"/>
        <v>23752.654019697304</v>
      </c>
      <c r="K145" s="5">
        <f t="shared" si="184"/>
        <v>154521.14342672279</v>
      </c>
      <c r="L145" s="5">
        <f t="shared" si="185"/>
        <v>21504.495424341749</v>
      </c>
      <c r="M145" s="5">
        <f t="shared" si="186"/>
        <v>5453.2300701926024</v>
      </c>
      <c r="N145" s="15">
        <f t="shared" si="187"/>
        <v>9.2643574474751134E-3</v>
      </c>
      <c r="O145" s="15">
        <f t="shared" si="188"/>
        <v>1.2457820180217682E-2</v>
      </c>
      <c r="P145" s="15">
        <f t="shared" si="189"/>
        <v>1.135870171991038E-2</v>
      </c>
      <c r="Q145" s="5">
        <f t="shared" si="190"/>
        <v>9686.0253109281948</v>
      </c>
      <c r="R145" s="5">
        <f t="shared" si="191"/>
        <v>12815.366581074217</v>
      </c>
      <c r="S145" s="5">
        <f t="shared" si="192"/>
        <v>6530.9877216697132</v>
      </c>
      <c r="T145" s="5">
        <f t="shared" si="193"/>
        <v>53.83111042514728</v>
      </c>
      <c r="U145" s="5">
        <f t="shared" si="194"/>
        <v>201.36949331433263</v>
      </c>
      <c r="V145" s="5">
        <f t="shared" si="195"/>
        <v>274.95823061514631</v>
      </c>
      <c r="W145" s="15">
        <f t="shared" si="196"/>
        <v>-1.0734613539272964E-2</v>
      </c>
      <c r="X145" s="15">
        <f t="shared" si="197"/>
        <v>-1.217998157191269E-2</v>
      </c>
      <c r="Y145" s="15">
        <f t="shared" si="198"/>
        <v>-9.7425357312937999E-3</v>
      </c>
      <c r="Z145" s="5">
        <f t="shared" si="213"/>
        <v>14865.555189262515</v>
      </c>
      <c r="AA145" s="5">
        <f t="shared" si="214"/>
        <v>36354.495474194831</v>
      </c>
      <c r="AB145" s="5">
        <f t="shared" si="215"/>
        <v>34618.322947400411</v>
      </c>
      <c r="AC145" s="16">
        <f t="shared" si="199"/>
        <v>1.6130515558160181</v>
      </c>
      <c r="AD145" s="16">
        <f t="shared" si="200"/>
        <v>2.9523812563695078</v>
      </c>
      <c r="AE145" s="16">
        <f t="shared" si="201"/>
        <v>5.5889673387800949</v>
      </c>
      <c r="AF145" s="15">
        <f t="shared" si="202"/>
        <v>-4.0504037456468023E-3</v>
      </c>
      <c r="AG145" s="15">
        <f t="shared" si="203"/>
        <v>2.9673830763510267E-4</v>
      </c>
      <c r="AH145" s="15">
        <f t="shared" si="204"/>
        <v>9.7937136394747881E-3</v>
      </c>
      <c r="AI145" s="1">
        <f t="shared" si="168"/>
        <v>325681.82364644029</v>
      </c>
      <c r="AJ145" s="1">
        <f t="shared" si="169"/>
        <v>111762.37601036874</v>
      </c>
      <c r="AK145" s="1">
        <f t="shared" si="170"/>
        <v>42103.819832523906</v>
      </c>
      <c r="AL145" s="14">
        <f t="shared" si="205"/>
        <v>50.569033024495752</v>
      </c>
      <c r="AM145" s="14">
        <f t="shared" si="206"/>
        <v>10.610692147539076</v>
      </c>
      <c r="AN145" s="14">
        <f t="shared" si="207"/>
        <v>3.5624031568708614</v>
      </c>
      <c r="AO145" s="11">
        <f t="shared" si="208"/>
        <v>8.4303302653172905E-3</v>
      </c>
      <c r="AP145" s="11">
        <f t="shared" si="209"/>
        <v>1.0619992663918767E-2</v>
      </c>
      <c r="AQ145" s="11">
        <f t="shared" si="210"/>
        <v>9.6336733161656307E-3</v>
      </c>
      <c r="AR145" s="1">
        <f t="shared" si="216"/>
        <v>179933.59665869636</v>
      </c>
      <c r="AS145" s="1">
        <f t="shared" si="211"/>
        <v>63641.05292289611</v>
      </c>
      <c r="AT145" s="1">
        <f t="shared" si="212"/>
        <v>23752.654019697304</v>
      </c>
      <c r="AU145" s="1">
        <f t="shared" si="171"/>
        <v>35986.719331739274</v>
      </c>
      <c r="AV145" s="1">
        <f t="shared" si="172"/>
        <v>12728.210584579223</v>
      </c>
      <c r="AW145" s="1">
        <f t="shared" si="173"/>
        <v>4750.5308039394613</v>
      </c>
      <c r="AX145" s="1">
        <f t="shared" si="232"/>
        <v>123616.91474137823</v>
      </c>
      <c r="AY145" s="1">
        <f t="shared" si="219"/>
        <v>17203.596339473399</v>
      </c>
      <c r="AZ145" s="1">
        <f t="shared" si="220"/>
        <v>4362.5840561540817</v>
      </c>
      <c r="BA145" s="1">
        <f t="shared" si="233"/>
        <v>13653.219602177403</v>
      </c>
      <c r="BB145" s="1">
        <f t="shared" si="234"/>
        <v>28862.948931472933</v>
      </c>
      <c r="BC145" s="1">
        <f t="shared" si="235"/>
        <v>36504.367386136895</v>
      </c>
      <c r="BD145" s="1">
        <f t="shared" si="236"/>
        <v>2409.9821489817832</v>
      </c>
      <c r="BE145" s="2">
        <f t="shared" si="242"/>
        <v>0.05</v>
      </c>
      <c r="BF145" s="2">
        <f t="shared" si="243"/>
        <v>3.8949976355871406E-2</v>
      </c>
      <c r="BG145" s="2">
        <f t="shared" si="244"/>
        <v>0.05</v>
      </c>
      <c r="BH145" s="2">
        <f t="shared" si="221"/>
        <v>4.5320064702281296E-2</v>
      </c>
      <c r="BI145" s="2">
        <f t="shared" si="237"/>
        <v>2.5000000000000006E-4</v>
      </c>
      <c r="BJ145" s="2">
        <f t="shared" si="222"/>
        <v>1.5171006581229417E-4</v>
      </c>
      <c r="BK145" s="2">
        <f t="shared" si="223"/>
        <v>2.5000000000000006E-4</v>
      </c>
      <c r="BL145" s="2">
        <f t="shared" si="224"/>
        <v>44.983399164674104</v>
      </c>
      <c r="BM145" s="2">
        <f t="shared" si="225"/>
        <v>9.6549883272962642</v>
      </c>
      <c r="BN145" s="2">
        <f t="shared" si="226"/>
        <v>5.9381635049243275</v>
      </c>
      <c r="BO145" s="2">
        <f t="shared" si="238"/>
        <v>121.04061662538078</v>
      </c>
      <c r="BP145" s="2">
        <f t="shared" si="239"/>
        <v>13.636924260819848</v>
      </c>
      <c r="BQ145" s="2">
        <f t="shared" si="240"/>
        <v>6.8612954058425766</v>
      </c>
      <c r="BR145" s="11">
        <f t="shared" si="241"/>
        <v>4.0148666930245741E-2</v>
      </c>
      <c r="BS145" s="17">
        <f t="shared" si="217"/>
        <v>2.1048249597728039E-2</v>
      </c>
      <c r="BT145" s="17">
        <f t="shared" si="218"/>
        <v>8.3497433152226325E-2</v>
      </c>
      <c r="BU145" s="12">
        <f>(BU$3*temperature!$I255+BU$4*temperature!$I255^2+BU$5*temperature!$I255^6)*(K145/K$56)^$BW$1</f>
        <v>-1.073038546009802</v>
      </c>
      <c r="BV145" s="12">
        <f>(BV$3*temperature!$I255+BV$4*temperature!$I255^2+BV$5*temperature!$I255^6)*(L145/L$56)^$BW$1</f>
        <v>-2.047649824665938</v>
      </c>
      <c r="BW145" s="12">
        <f>(BW$3*temperature!$I255+BW$4*temperature!$I255^2+BW$5*temperature!$I255^6)*(M145/M$56)^$BW$1</f>
        <v>-2.8144665171689844</v>
      </c>
      <c r="BX145" s="12">
        <f>(BX$3*temperature!$M255+BX$4*temperature!$M255^2+BX$5*temperature!$M255^6)*(K145/K$56)^$BW$1</f>
        <v>-1.0730444244677462</v>
      </c>
      <c r="BY145" s="12">
        <f>(BY$3*temperature!$M255+BY$4*temperature!$M255^2+BY$5*temperature!$M255^6)*(L145/L$56)^$BW$1</f>
        <v>-2.0476543531459654</v>
      </c>
      <c r="BZ145" s="12">
        <f>(BZ$3*temperature!$M255+BZ$4*temperature!$M255^2+BZ$5*temperature!$M255^6)*(M145/M$56)^$BW$1</f>
        <v>-2.8144705576241855</v>
      </c>
      <c r="CA145" s="19">
        <f t="shared" si="227"/>
        <v>-5.8784579441972795E-6</v>
      </c>
      <c r="CB145" s="19">
        <f t="shared" si="228"/>
        <v>-4.5284800274103532E-6</v>
      </c>
      <c r="CC145" s="19">
        <f t="shared" si="229"/>
        <v>-4.0404552010819828E-6</v>
      </c>
      <c r="CD145" s="19">
        <f t="shared" si="230"/>
        <v>-1.4419008522643899E-2</v>
      </c>
      <c r="CE145" s="19">
        <f t="shared" si="231"/>
        <v>-3.0349489033637664E-4</v>
      </c>
      <c r="CF145" s="19"/>
      <c r="CG145" s="19"/>
      <c r="CH145" s="19"/>
    </row>
    <row r="146" spans="1:86" x14ac:dyDescent="0.3">
      <c r="A146" s="2">
        <f t="shared" si="174"/>
        <v>2100</v>
      </c>
      <c r="B146" s="5">
        <f t="shared" si="175"/>
        <v>1164.5066932706379</v>
      </c>
      <c r="C146" s="5">
        <f t="shared" si="176"/>
        <v>2959.6670200071494</v>
      </c>
      <c r="D146" s="5">
        <f t="shared" si="177"/>
        <v>4356.4152275777533</v>
      </c>
      <c r="E146" s="15">
        <f t="shared" si="178"/>
        <v>4.0621171867218736E-5</v>
      </c>
      <c r="F146" s="15">
        <f t="shared" si="179"/>
        <v>8.0026432450625273E-5</v>
      </c>
      <c r="G146" s="15">
        <f t="shared" si="180"/>
        <v>1.6337111513662725E-4</v>
      </c>
      <c r="H146" s="5">
        <f t="shared" si="181"/>
        <v>181584.34686941659</v>
      </c>
      <c r="I146" s="5">
        <f t="shared" si="182"/>
        <v>64429.508039855442</v>
      </c>
      <c r="J146" s="5">
        <f t="shared" si="183"/>
        <v>24023.168098046604</v>
      </c>
      <c r="K146" s="5">
        <f t="shared" si="184"/>
        <v>155932.42007001102</v>
      </c>
      <c r="L146" s="5">
        <f t="shared" si="185"/>
        <v>21769.174574138342</v>
      </c>
      <c r="M146" s="5">
        <f t="shared" si="186"/>
        <v>5514.4348835186511</v>
      </c>
      <c r="N146" s="15">
        <f t="shared" si="187"/>
        <v>9.1332267674908429E-3</v>
      </c>
      <c r="O146" s="15">
        <f t="shared" si="188"/>
        <v>1.2308084638758432E-2</v>
      </c>
      <c r="P146" s="15">
        <f t="shared" si="189"/>
        <v>1.1223589054236704E-2</v>
      </c>
      <c r="Q146" s="5">
        <f t="shared" si="190"/>
        <v>9669.9573931722643</v>
      </c>
      <c r="R146" s="5">
        <f t="shared" si="191"/>
        <v>12816.112634174293</v>
      </c>
      <c r="S146" s="5">
        <f t="shared" si="192"/>
        <v>6541.0147622576533</v>
      </c>
      <c r="T146" s="5">
        <f t="shared" si="193"/>
        <v>53.253254258343397</v>
      </c>
      <c r="U146" s="5">
        <f t="shared" si="194"/>
        <v>198.91681659661867</v>
      </c>
      <c r="V146" s="5">
        <f t="shared" si="195"/>
        <v>272.27944022876494</v>
      </c>
      <c r="W146" s="15">
        <f t="shared" si="196"/>
        <v>-1.0734613539272964E-2</v>
      </c>
      <c r="X146" s="15">
        <f t="shared" si="197"/>
        <v>-1.217998157191269E-2</v>
      </c>
      <c r="Y146" s="15">
        <f t="shared" si="198"/>
        <v>-9.7425357312937999E-3</v>
      </c>
      <c r="Z146" s="5">
        <f t="shared" si="213"/>
        <v>14782.735730939794</v>
      </c>
      <c r="AA146" s="5">
        <f t="shared" si="214"/>
        <v>36372.932739742995</v>
      </c>
      <c r="AB146" s="5">
        <f t="shared" si="215"/>
        <v>35016.013976182294</v>
      </c>
      <c r="AC146" s="16">
        <f t="shared" si="199"/>
        <v>1.6065180457524195</v>
      </c>
      <c r="AD146" s="16">
        <f t="shared" si="200"/>
        <v>2.9532573409870166</v>
      </c>
      <c r="AE146" s="16">
        <f t="shared" si="201"/>
        <v>5.643704084436485</v>
      </c>
      <c r="AF146" s="15">
        <f t="shared" si="202"/>
        <v>-4.0504037456468023E-3</v>
      </c>
      <c r="AG146" s="15">
        <f t="shared" si="203"/>
        <v>2.9673830763510267E-4</v>
      </c>
      <c r="AH146" s="15">
        <f t="shared" si="204"/>
        <v>9.7937136394747881E-3</v>
      </c>
      <c r="AI146" s="1">
        <f t="shared" si="168"/>
        <v>329100.36061353557</v>
      </c>
      <c r="AJ146" s="1">
        <f t="shared" si="169"/>
        <v>113314.34899391109</v>
      </c>
      <c r="AK146" s="1">
        <f t="shared" si="170"/>
        <v>42643.968653210977</v>
      </c>
      <c r="AL146" s="14">
        <f t="shared" si="205"/>
        <v>50.991083537594044</v>
      </c>
      <c r="AM146" s="14">
        <f t="shared" si="206"/>
        <v>10.722250765577382</v>
      </c>
      <c r="AN146" s="14">
        <f t="shared" si="207"/>
        <v>3.5963789948222948</v>
      </c>
      <c r="AO146" s="11">
        <f t="shared" si="208"/>
        <v>8.346026962664118E-3</v>
      </c>
      <c r="AP146" s="11">
        <f t="shared" si="209"/>
        <v>1.0513792737279579E-2</v>
      </c>
      <c r="AQ146" s="11">
        <f t="shared" si="210"/>
        <v>9.5373365830039736E-3</v>
      </c>
      <c r="AR146" s="1">
        <f t="shared" si="216"/>
        <v>181584.34686941659</v>
      </c>
      <c r="AS146" s="1">
        <f t="shared" si="211"/>
        <v>64429.508039855442</v>
      </c>
      <c r="AT146" s="1">
        <f t="shared" si="212"/>
        <v>24023.168098046604</v>
      </c>
      <c r="AU146" s="1">
        <f t="shared" si="171"/>
        <v>36316.869373883317</v>
      </c>
      <c r="AV146" s="1">
        <f t="shared" si="172"/>
        <v>12885.901607971089</v>
      </c>
      <c r="AW146" s="1">
        <f t="shared" si="173"/>
        <v>4804.6336196093207</v>
      </c>
      <c r="AX146" s="1">
        <f t="shared" si="232"/>
        <v>124745.93605600881</v>
      </c>
      <c r="AY146" s="1">
        <f t="shared" si="219"/>
        <v>17415.339659310677</v>
      </c>
      <c r="AZ146" s="1">
        <f t="shared" si="220"/>
        <v>4411.5479068149207</v>
      </c>
      <c r="BA146" s="1">
        <f t="shared" si="233"/>
        <v>13664.361640230096</v>
      </c>
      <c r="BB146" s="1">
        <f t="shared" si="234"/>
        <v>28901.464206726385</v>
      </c>
      <c r="BC146" s="1">
        <f t="shared" si="235"/>
        <v>36558.953409018752</v>
      </c>
      <c r="BD146" s="1">
        <f t="shared" si="236"/>
        <v>2342.910753012231</v>
      </c>
      <c r="BE146" s="2">
        <f t="shared" si="242"/>
        <v>0.05</v>
      </c>
      <c r="BF146" s="2">
        <f t="shared" si="243"/>
        <v>3.8949976355871406E-2</v>
      </c>
      <c r="BG146" s="2">
        <f t="shared" si="244"/>
        <v>0.05</v>
      </c>
      <c r="BH146" s="2">
        <f t="shared" si="221"/>
        <v>4.5335802256985171E-2</v>
      </c>
      <c r="BI146" s="2">
        <f t="shared" si="237"/>
        <v>2.5000000000000006E-4</v>
      </c>
      <c r="BJ146" s="2">
        <f t="shared" si="222"/>
        <v>1.5171006581229417E-4</v>
      </c>
      <c r="BK146" s="2">
        <f t="shared" si="223"/>
        <v>2.5000000000000006E-4</v>
      </c>
      <c r="BL146" s="2">
        <f t="shared" si="224"/>
        <v>45.396086717354159</v>
      </c>
      <c r="BM146" s="2">
        <f t="shared" si="225"/>
        <v>9.7746049049802046</v>
      </c>
      <c r="BN146" s="2">
        <f t="shared" si="226"/>
        <v>6.0057920245116527</v>
      </c>
      <c r="BO146" s="2">
        <f t="shared" si="238"/>
        <v>122.83541434713358</v>
      </c>
      <c r="BP146" s="2">
        <f t="shared" si="239"/>
        <v>13.798875294049376</v>
      </c>
      <c r="BQ146" s="2">
        <f t="shared" si="240"/>
        <v>6.8606232892147689</v>
      </c>
      <c r="BR146" s="11">
        <f t="shared" si="241"/>
        <v>4.0017733097753111E-2</v>
      </c>
      <c r="BS146" s="17">
        <f t="shared" si="217"/>
        <v>2.0235808848216859E-2</v>
      </c>
      <c r="BT146" s="17">
        <f t="shared" si="218"/>
        <v>8.1065469079831379E-2</v>
      </c>
      <c r="BU146" s="12">
        <f>(BU$3*temperature!$I256+BU$4*temperature!$I256^2+BU$5*temperature!$I256^6)*(K146/K$56)^$BW$1</f>
        <v>-1.2032528208908964</v>
      </c>
      <c r="BV146" s="12">
        <f>(BV$3*temperature!$I256+BV$4*temperature!$I256^2+BV$5*temperature!$I256^6)*(L146/L$56)^$BW$1</f>
        <v>-2.1433857853955804</v>
      </c>
      <c r="BW146" s="12">
        <f>(BW$3*temperature!$I256+BW$4*temperature!$I256^2+BW$5*temperature!$I256^6)*(M146/M$56)^$BW$1</f>
        <v>-2.8975502179310371</v>
      </c>
      <c r="BX146" s="12">
        <f>(BX$3*temperature!$M256+BX$4*temperature!$M256^2+BX$5*temperature!$M256^6)*(K146/K$56)^$BW$1</f>
        <v>-1.2032587427834605</v>
      </c>
      <c r="BY146" s="12">
        <f>(BY$3*temperature!$M256+BY$4*temperature!$M256^2+BY$5*temperature!$M256^6)*(L146/L$56)^$BW$1</f>
        <v>-2.1433903332509114</v>
      </c>
      <c r="BZ146" s="12">
        <f>(BZ$3*temperature!$M256+BZ$4*temperature!$M256^2+BZ$5*temperature!$M256^6)*(M146/M$56)^$BW$1</f>
        <v>-2.8975542682641708</v>
      </c>
      <c r="CA146" s="19">
        <f t="shared" si="227"/>
        <v>-5.9218925640980302E-6</v>
      </c>
      <c r="CB146" s="19">
        <f t="shared" si="228"/>
        <v>-4.5478553309941105E-6</v>
      </c>
      <c r="CC146" s="19">
        <f t="shared" si="229"/>
        <v>-4.0503331337760073E-6</v>
      </c>
      <c r="CD146" s="19">
        <f t="shared" si="230"/>
        <v>-1.4656409088207692E-2</v>
      </c>
      <c r="CE146" s="19">
        <f t="shared" si="231"/>
        <v>-2.965842927102392E-4</v>
      </c>
      <c r="CF146" s="19"/>
      <c r="CG146" s="19"/>
      <c r="CH146" s="19"/>
    </row>
    <row r="147" spans="1:86" x14ac:dyDescent="0.3">
      <c r="A147" s="2">
        <f t="shared" si="174"/>
        <v>2101</v>
      </c>
      <c r="B147" s="5">
        <f t="shared" si="175"/>
        <v>1164.5516317158392</v>
      </c>
      <c r="C147" s="5">
        <f t="shared" si="176"/>
        <v>2959.8920290203596</v>
      </c>
      <c r="D147" s="5">
        <f t="shared" si="177"/>
        <v>4357.0913543707948</v>
      </c>
      <c r="E147" s="15">
        <f t="shared" si="178"/>
        <v>3.8590113273857797E-5</v>
      </c>
      <c r="F147" s="15">
        <f t="shared" si="179"/>
        <v>7.6025110828094008E-5</v>
      </c>
      <c r="G147" s="15">
        <f t="shared" si="180"/>
        <v>1.5520255937979588E-4</v>
      </c>
      <c r="H147" s="5">
        <f t="shared" si="181"/>
        <v>183226.3069209526</v>
      </c>
      <c r="I147" s="5">
        <f t="shared" si="182"/>
        <v>65217.927215622534</v>
      </c>
      <c r="J147" s="5">
        <f t="shared" si="183"/>
        <v>24293.354369077439</v>
      </c>
      <c r="K147" s="5">
        <f t="shared" si="184"/>
        <v>157336.35326326295</v>
      </c>
      <c r="L147" s="5">
        <f t="shared" si="185"/>
        <v>22033.887241896395</v>
      </c>
      <c r="M147" s="5">
        <f t="shared" si="186"/>
        <v>5575.589858750076</v>
      </c>
      <c r="N147" s="15">
        <f t="shared" si="187"/>
        <v>9.003472097858678E-3</v>
      </c>
      <c r="O147" s="15">
        <f t="shared" si="188"/>
        <v>1.2159977258509924E-2</v>
      </c>
      <c r="P147" s="15">
        <f t="shared" si="189"/>
        <v>1.1089980482715145E-2</v>
      </c>
      <c r="Q147" s="5">
        <f t="shared" si="190"/>
        <v>9652.6552221614274</v>
      </c>
      <c r="R147" s="5">
        <f t="shared" si="191"/>
        <v>12814.932266582973</v>
      </c>
      <c r="S147" s="5">
        <f t="shared" si="192"/>
        <v>6550.1381378441674</v>
      </c>
      <c r="T147" s="5">
        <f t="shared" si="193"/>
        <v>52.681601154171439</v>
      </c>
      <c r="U147" s="5">
        <f t="shared" si="194"/>
        <v>196.49401343612831</v>
      </c>
      <c r="V147" s="5">
        <f t="shared" si="195"/>
        <v>269.62674805343954</v>
      </c>
      <c r="W147" s="15">
        <f t="shared" si="196"/>
        <v>-1.0734613539272964E-2</v>
      </c>
      <c r="X147" s="15">
        <f t="shared" si="197"/>
        <v>-1.217998157191269E-2</v>
      </c>
      <c r="Y147" s="15">
        <f t="shared" si="198"/>
        <v>-9.7425357312937999E-3</v>
      </c>
      <c r="Z147" s="5">
        <f t="shared" si="213"/>
        <v>14698.436279880149</v>
      </c>
      <c r="AA147" s="5">
        <f t="shared" si="214"/>
        <v>36385.844079408038</v>
      </c>
      <c r="AB147" s="5">
        <f t="shared" si="215"/>
        <v>35413.237468970765</v>
      </c>
      <c r="AC147" s="16">
        <f t="shared" si="199"/>
        <v>1.6000109990424547</v>
      </c>
      <c r="AD147" s="16">
        <f t="shared" si="200"/>
        <v>2.9541336855723919</v>
      </c>
      <c r="AE147" s="16">
        <f t="shared" si="201"/>
        <v>5.6989769061053899</v>
      </c>
      <c r="AF147" s="15">
        <f t="shared" si="202"/>
        <v>-4.0504037456468023E-3</v>
      </c>
      <c r="AG147" s="15">
        <f t="shared" si="203"/>
        <v>2.9673830763510267E-4</v>
      </c>
      <c r="AH147" s="15">
        <f t="shared" si="204"/>
        <v>9.7937136394747881E-3</v>
      </c>
      <c r="AI147" s="1">
        <f t="shared" si="168"/>
        <v>332507.19392606529</v>
      </c>
      <c r="AJ147" s="1">
        <f t="shared" si="169"/>
        <v>114868.81570249106</v>
      </c>
      <c r="AK147" s="1">
        <f t="shared" si="170"/>
        <v>43184.205407499197</v>
      </c>
      <c r="AL147" s="14">
        <f t="shared" si="205"/>
        <v>51.412400766073652</v>
      </c>
      <c r="AM147" s="14">
        <f t="shared" si="206"/>
        <v>10.833854972581534</v>
      </c>
      <c r="AN147" s="14">
        <f t="shared" si="207"/>
        <v>3.6303358730064237</v>
      </c>
      <c r="AO147" s="11">
        <f t="shared" si="208"/>
        <v>8.2625666930374771E-3</v>
      </c>
      <c r="AP147" s="11">
        <f t="shared" si="209"/>
        <v>1.0408654809906782E-2</v>
      </c>
      <c r="AQ147" s="11">
        <f t="shared" si="210"/>
        <v>9.4419632171739345E-3</v>
      </c>
      <c r="AR147" s="1">
        <f t="shared" si="216"/>
        <v>183226.3069209526</v>
      </c>
      <c r="AS147" s="1">
        <f t="shared" si="211"/>
        <v>65217.927215622534</v>
      </c>
      <c r="AT147" s="1">
        <f t="shared" si="212"/>
        <v>24293.354369077439</v>
      </c>
      <c r="AU147" s="1">
        <f t="shared" si="171"/>
        <v>36645.261384190519</v>
      </c>
      <c r="AV147" s="1">
        <f t="shared" si="172"/>
        <v>13043.585443124508</v>
      </c>
      <c r="AW147" s="1">
        <f t="shared" si="173"/>
        <v>4858.6708738154875</v>
      </c>
      <c r="AX147" s="1">
        <f t="shared" si="232"/>
        <v>125869.08261061038</v>
      </c>
      <c r="AY147" s="1">
        <f t="shared" si="219"/>
        <v>17627.109793517113</v>
      </c>
      <c r="AZ147" s="1">
        <f t="shared" si="220"/>
        <v>4460.4718870000606</v>
      </c>
      <c r="BA147" s="1">
        <f t="shared" si="233"/>
        <v>13675.3270382915</v>
      </c>
      <c r="BB147" s="1">
        <f t="shared" si="234"/>
        <v>28939.436589193512</v>
      </c>
      <c r="BC147" s="1">
        <f t="shared" si="235"/>
        <v>36612.681540579208</v>
      </c>
      <c r="BD147" s="1">
        <f t="shared" si="236"/>
        <v>2277.6592252514638</v>
      </c>
      <c r="BE147" s="2">
        <f t="shared" si="242"/>
        <v>0.05</v>
      </c>
      <c r="BF147" s="2">
        <f t="shared" si="243"/>
        <v>3.8949976355871406E-2</v>
      </c>
      <c r="BG147" s="2">
        <f t="shared" si="244"/>
        <v>0.05</v>
      </c>
      <c r="BH147" s="2">
        <f t="shared" si="221"/>
        <v>4.5351722829927506E-2</v>
      </c>
      <c r="BI147" s="2">
        <f t="shared" si="237"/>
        <v>2.5000000000000006E-4</v>
      </c>
      <c r="BJ147" s="2">
        <f t="shared" si="222"/>
        <v>1.5171006581229417E-4</v>
      </c>
      <c r="BK147" s="2">
        <f t="shared" si="223"/>
        <v>2.5000000000000006E-4</v>
      </c>
      <c r="BL147" s="2">
        <f t="shared" si="224"/>
        <v>45.806576730238163</v>
      </c>
      <c r="BM147" s="2">
        <f t="shared" si="225"/>
        <v>9.8942160300235056</v>
      </c>
      <c r="BN147" s="2">
        <f t="shared" si="226"/>
        <v>6.0733385922693612</v>
      </c>
      <c r="BO147" s="2">
        <f t="shared" si="238"/>
        <v>124.65700665842984</v>
      </c>
      <c r="BP147" s="2">
        <f t="shared" si="239"/>
        <v>13.962774739998652</v>
      </c>
      <c r="BQ147" s="2">
        <f t="shared" si="240"/>
        <v>6.8599642691136005</v>
      </c>
      <c r="BR147" s="11">
        <f t="shared" si="241"/>
        <v>3.9888062415892572E-2</v>
      </c>
      <c r="BS147" s="17">
        <f t="shared" si="217"/>
        <v>1.9457176742499697E-2</v>
      </c>
      <c r="BT147" s="17">
        <f t="shared" si="218"/>
        <v>7.870433891245765E-2</v>
      </c>
      <c r="BU147" s="12">
        <f>(BU$3*temperature!$I257+BU$4*temperature!$I257^2+BU$5*temperature!$I257^6)*(K147/K$56)^$BW$1</f>
        <v>-1.3350089075313263</v>
      </c>
      <c r="BV147" s="12">
        <f>(BV$3*temperature!$I257+BV$4*temperature!$I257^2+BV$5*temperature!$I257^6)*(L147/L$56)^$BW$1</f>
        <v>-2.2399761278623069</v>
      </c>
      <c r="BW147" s="12">
        <f>(BW$3*temperature!$I257+BW$4*temperature!$I257^2+BW$5*temperature!$I257^6)*(M147/M$56)^$BW$1</f>
        <v>-2.9812854007948131</v>
      </c>
      <c r="BX147" s="12">
        <f>(BX$3*temperature!$M257+BX$4*temperature!$M257^2+BX$5*temperature!$M257^6)*(K147/K$56)^$BW$1</f>
        <v>-1.3350148711114067</v>
      </c>
      <c r="BY147" s="12">
        <f>(BY$3*temperature!$M257+BY$4*temperature!$M257^2+BY$5*temperature!$M257^6)*(L147/L$56)^$BW$1</f>
        <v>-2.2399806939799811</v>
      </c>
      <c r="BZ147" s="12">
        <f>(BZ$3*temperature!$M257+BZ$4*temperature!$M257^2+BZ$5*temperature!$M257^6)*(M147/M$56)^$BW$1</f>
        <v>-2.9812894602134672</v>
      </c>
      <c r="CA147" s="19">
        <f t="shared" si="227"/>
        <v>-5.9635800804258565E-6</v>
      </c>
      <c r="CB147" s="19">
        <f t="shared" si="228"/>
        <v>-4.5661176741873533E-6</v>
      </c>
      <c r="CC147" s="19">
        <f t="shared" si="229"/>
        <v>-4.0594186541120791E-6</v>
      </c>
      <c r="CD147" s="19">
        <f t="shared" si="230"/>
        <v>-1.4890943801936937E-2</v>
      </c>
      <c r="CE147" s="19">
        <f t="shared" si="231"/>
        <v>-2.897357254169174E-4</v>
      </c>
      <c r="CF147" s="19"/>
      <c r="CG147" s="19"/>
      <c r="CH147" s="19"/>
    </row>
    <row r="148" spans="1:86" x14ac:dyDescent="0.3">
      <c r="A148" s="2">
        <f t="shared" si="174"/>
        <v>2102</v>
      </c>
      <c r="B148" s="5">
        <f t="shared" si="175"/>
        <v>1164.5943248862513</v>
      </c>
      <c r="C148" s="5">
        <f t="shared" si="176"/>
        <v>2960.1058038339274</v>
      </c>
      <c r="D148" s="5">
        <f t="shared" si="177"/>
        <v>4357.7337745139621</v>
      </c>
      <c r="E148" s="15">
        <f t="shared" si="178"/>
        <v>3.6660607610164905E-5</v>
      </c>
      <c r="F148" s="15">
        <f t="shared" si="179"/>
        <v>7.2223855286689307E-5</v>
      </c>
      <c r="G148" s="15">
        <f t="shared" si="180"/>
        <v>1.4744243141080607E-4</v>
      </c>
      <c r="H148" s="5">
        <f t="shared" si="181"/>
        <v>184859.2327584665</v>
      </c>
      <c r="I148" s="5">
        <f t="shared" si="182"/>
        <v>66006.188609893317</v>
      </c>
      <c r="J148" s="5">
        <f t="shared" si="183"/>
        <v>24563.178690566932</v>
      </c>
      <c r="K148" s="5">
        <f t="shared" si="184"/>
        <v>158732.72676004336</v>
      </c>
      <c r="L148" s="5">
        <f t="shared" si="185"/>
        <v>22298.590991038949</v>
      </c>
      <c r="M148" s="5">
        <f t="shared" si="186"/>
        <v>5636.6863974627677</v>
      </c>
      <c r="N148" s="15">
        <f t="shared" si="187"/>
        <v>8.8750849235963436E-3</v>
      </c>
      <c r="O148" s="15">
        <f t="shared" si="188"/>
        <v>1.201348387765333E-2</v>
      </c>
      <c r="P148" s="15">
        <f t="shared" si="189"/>
        <v>1.0957861008519032E-2</v>
      </c>
      <c r="Q148" s="5">
        <f t="shared" si="190"/>
        <v>9634.1393996948573</v>
      </c>
      <c r="R148" s="5">
        <f t="shared" si="191"/>
        <v>12811.848731885944</v>
      </c>
      <c r="S148" s="5">
        <f t="shared" si="192"/>
        <v>6558.3662497997357</v>
      </c>
      <c r="T148" s="5">
        <f t="shared" si="193"/>
        <v>52.116084525151294</v>
      </c>
      <c r="U148" s="5">
        <f t="shared" si="194"/>
        <v>194.1007199734851</v>
      </c>
      <c r="V148" s="5">
        <f t="shared" si="195"/>
        <v>266.99989982641637</v>
      </c>
      <c r="W148" s="15">
        <f t="shared" si="196"/>
        <v>-1.0734613539272964E-2</v>
      </c>
      <c r="X148" s="15">
        <f t="shared" si="197"/>
        <v>-1.217998157191269E-2</v>
      </c>
      <c r="Y148" s="15">
        <f t="shared" si="198"/>
        <v>-9.7425357312937999E-3</v>
      </c>
      <c r="Z148" s="5">
        <f t="shared" si="213"/>
        <v>14612.708721303801</v>
      </c>
      <c r="AA148" s="5">
        <f t="shared" si="214"/>
        <v>36393.289012277841</v>
      </c>
      <c r="AB148" s="5">
        <f t="shared" si="215"/>
        <v>35809.942539985423</v>
      </c>
      <c r="AC148" s="16">
        <f t="shared" si="199"/>
        <v>1.593530308498857</v>
      </c>
      <c r="AD148" s="16">
        <f t="shared" si="200"/>
        <v>2.9550102902027766</v>
      </c>
      <c r="AE148" s="16">
        <f t="shared" si="201"/>
        <v>5.7547910539617657</v>
      </c>
      <c r="AF148" s="15">
        <f t="shared" si="202"/>
        <v>-4.0504037456468023E-3</v>
      </c>
      <c r="AG148" s="15">
        <f t="shared" si="203"/>
        <v>2.9673830763510267E-4</v>
      </c>
      <c r="AH148" s="15">
        <f t="shared" si="204"/>
        <v>9.7937136394747881E-3</v>
      </c>
      <c r="AI148" s="1">
        <f t="shared" si="168"/>
        <v>335901.73591764929</v>
      </c>
      <c r="AJ148" s="1">
        <f t="shared" si="169"/>
        <v>116425.51957536647</v>
      </c>
      <c r="AK148" s="1">
        <f t="shared" si="170"/>
        <v>43724.455740564765</v>
      </c>
      <c r="AL148" s="14">
        <f t="shared" si="205"/>
        <v>51.832951172350725</v>
      </c>
      <c r="AM148" s="14">
        <f t="shared" si="206"/>
        <v>10.945493170685026</v>
      </c>
      <c r="AN148" s="14">
        <f t="shared" si="207"/>
        <v>3.6642705958075479</v>
      </c>
      <c r="AO148" s="11">
        <f t="shared" si="208"/>
        <v>8.1799410261071022E-3</v>
      </c>
      <c r="AP148" s="11">
        <f t="shared" si="209"/>
        <v>1.0304568261807714E-2</v>
      </c>
      <c r="AQ148" s="11">
        <f t="shared" si="210"/>
        <v>9.3475435850021958E-3</v>
      </c>
      <c r="AR148" s="1">
        <f t="shared" si="216"/>
        <v>184859.2327584665</v>
      </c>
      <c r="AS148" s="1">
        <f t="shared" si="211"/>
        <v>66006.188609893317</v>
      </c>
      <c r="AT148" s="1">
        <f t="shared" si="212"/>
        <v>24563.178690566932</v>
      </c>
      <c r="AU148" s="1">
        <f t="shared" si="171"/>
        <v>36971.846551693299</v>
      </c>
      <c r="AV148" s="1">
        <f t="shared" si="172"/>
        <v>13201.237721978665</v>
      </c>
      <c r="AW148" s="1">
        <f t="shared" si="173"/>
        <v>4912.6357381133867</v>
      </c>
      <c r="AX148" s="1">
        <f t="shared" si="232"/>
        <v>126986.18140803468</v>
      </c>
      <c r="AY148" s="1">
        <f t="shared" si="219"/>
        <v>17838.872792831156</v>
      </c>
      <c r="AZ148" s="1">
        <f t="shared" si="220"/>
        <v>4509.3491179702141</v>
      </c>
      <c r="BA148" s="1">
        <f t="shared" si="233"/>
        <v>13686.118661329279</v>
      </c>
      <c r="BB148" s="1">
        <f t="shared" si="234"/>
        <v>28976.875978880264</v>
      </c>
      <c r="BC148" s="1">
        <f t="shared" si="235"/>
        <v>36665.571513228482</v>
      </c>
      <c r="BD148" s="1">
        <f t="shared" si="236"/>
        <v>2214.1804540447042</v>
      </c>
      <c r="BE148" s="2">
        <f t="shared" si="242"/>
        <v>0.05</v>
      </c>
      <c r="BF148" s="2">
        <f t="shared" si="243"/>
        <v>3.8949976355871406E-2</v>
      </c>
      <c r="BG148" s="2">
        <f t="shared" si="244"/>
        <v>0.05</v>
      </c>
      <c r="BH148" s="2">
        <f t="shared" si="221"/>
        <v>4.5367824125315405E-2</v>
      </c>
      <c r="BI148" s="2">
        <f t="shared" si="237"/>
        <v>2.5000000000000006E-4</v>
      </c>
      <c r="BJ148" s="2">
        <f t="shared" si="222"/>
        <v>1.5171006581229417E-4</v>
      </c>
      <c r="BK148" s="2">
        <f t="shared" si="223"/>
        <v>2.5000000000000006E-4</v>
      </c>
      <c r="BL148" s="2">
        <f t="shared" si="224"/>
        <v>46.21480818961664</v>
      </c>
      <c r="BM148" s="2">
        <f t="shared" si="225"/>
        <v>10.013803218025616</v>
      </c>
      <c r="BN148" s="2">
        <f t="shared" si="226"/>
        <v>6.1407946726417348</v>
      </c>
      <c r="BO148" s="2">
        <f t="shared" si="238"/>
        <v>126.5057945683685</v>
      </c>
      <c r="BP148" s="2">
        <f t="shared" si="239"/>
        <v>14.128645997503478</v>
      </c>
      <c r="BQ148" s="2">
        <f t="shared" si="240"/>
        <v>6.8593180966821334</v>
      </c>
      <c r="BR148" s="11">
        <f t="shared" si="241"/>
        <v>3.9759653040629866E-2</v>
      </c>
      <c r="BS148" s="17">
        <f t="shared" si="217"/>
        <v>1.8710837681217653E-2</v>
      </c>
      <c r="BT148" s="17">
        <f t="shared" si="218"/>
        <v>7.6411979526657917E-2</v>
      </c>
      <c r="BU148" s="12">
        <f>(BU$3*temperature!$I258+BU$4*temperature!$I258^2+BU$5*temperature!$I258^6)*(K148/K$56)^$BW$1</f>
        <v>-1.4682770884968999</v>
      </c>
      <c r="BV148" s="12">
        <f>(BV$3*temperature!$I258+BV$4*temperature!$I258^2+BV$5*temperature!$I258^6)*(L148/L$56)^$BW$1</f>
        <v>-2.3373994334706913</v>
      </c>
      <c r="BW148" s="12">
        <f>(BW$3*temperature!$I258+BW$4*temperature!$I258^2+BW$5*temperature!$I258^6)*(M148/M$56)^$BW$1</f>
        <v>-3.0656548675606752</v>
      </c>
      <c r="BX148" s="12">
        <f>(BX$3*temperature!$M258+BX$4*temperature!$M258^2+BX$5*temperature!$M258^6)*(K148/K$56)^$BW$1</f>
        <v>-1.4682830920585461</v>
      </c>
      <c r="BY148" s="12">
        <f>(BY$3*temperature!$M258+BY$4*temperature!$M258^2+BY$5*temperature!$M258^6)*(L148/L$56)^$BW$1</f>
        <v>-2.3374040167685166</v>
      </c>
      <c r="BZ148" s="12">
        <f>(BZ$3*temperature!$M258+BZ$4*temperature!$M258^2+BZ$5*temperature!$M258^6)*(M148/M$56)^$BW$1</f>
        <v>-3.0656589352959451</v>
      </c>
      <c r="CA148" s="19">
        <f t="shared" si="227"/>
        <v>-6.0035616462617014E-6</v>
      </c>
      <c r="CB148" s="19">
        <f t="shared" si="228"/>
        <v>-4.5832978252668966E-6</v>
      </c>
      <c r="CC148" s="19">
        <f t="shared" si="229"/>
        <v>-4.0677352699525215E-6</v>
      </c>
      <c r="CD148" s="19">
        <f t="shared" si="230"/>
        <v>-1.5122563287577401E-2</v>
      </c>
      <c r="CE148" s="19">
        <f t="shared" si="231"/>
        <v>-2.8295582699780194E-4</v>
      </c>
      <c r="CF148" s="19"/>
      <c r="CG148" s="19"/>
      <c r="CH148" s="19"/>
    </row>
    <row r="149" spans="1:86" x14ac:dyDescent="0.3">
      <c r="A149" s="2">
        <f t="shared" si="174"/>
        <v>2103</v>
      </c>
      <c r="B149" s="5">
        <f t="shared" si="175"/>
        <v>1164.6348848850425</v>
      </c>
      <c r="C149" s="5">
        <f t="shared" si="176"/>
        <v>2960.3089045744769</v>
      </c>
      <c r="D149" s="5">
        <f t="shared" si="177"/>
        <v>4358.3441636339594</v>
      </c>
      <c r="E149" s="15">
        <f t="shared" si="178"/>
        <v>3.4827577229656655E-5</v>
      </c>
      <c r="F149" s="15">
        <f t="shared" si="179"/>
        <v>6.8612662522354835E-5</v>
      </c>
      <c r="G149" s="15">
        <f t="shared" si="180"/>
        <v>1.4007030984026575E-4</v>
      </c>
      <c r="H149" s="5">
        <f t="shared" si="181"/>
        <v>186482.88630407347</v>
      </c>
      <c r="I149" s="5">
        <f t="shared" si="182"/>
        <v>66794.171633023376</v>
      </c>
      <c r="J149" s="5">
        <f t="shared" si="183"/>
        <v>24832.607349084163</v>
      </c>
      <c r="K149" s="5">
        <f t="shared" si="184"/>
        <v>160121.32963240286</v>
      </c>
      <c r="L149" s="5">
        <f t="shared" si="185"/>
        <v>22563.243832360989</v>
      </c>
      <c r="M149" s="5">
        <f t="shared" si="186"/>
        <v>5697.716017079958</v>
      </c>
      <c r="N149" s="15">
        <f t="shared" si="187"/>
        <v>8.7480565646596009E-3</v>
      </c>
      <c r="O149" s="15">
        <f t="shared" si="188"/>
        <v>1.1868590326105988E-2</v>
      </c>
      <c r="P149" s="15">
        <f t="shared" si="189"/>
        <v>1.082721572813794E-2</v>
      </c>
      <c r="Q149" s="5">
        <f t="shared" si="190"/>
        <v>9614.4307553534691</v>
      </c>
      <c r="R149" s="5">
        <f t="shared" si="191"/>
        <v>12806.88581784603</v>
      </c>
      <c r="S149" s="5">
        <f t="shared" si="192"/>
        <v>6565.7077041747498</v>
      </c>
      <c r="T149" s="5">
        <f t="shared" si="193"/>
        <v>51.556638498593713</v>
      </c>
      <c r="U149" s="5">
        <f t="shared" si="194"/>
        <v>191.73657678111306</v>
      </c>
      <c r="V149" s="5">
        <f t="shared" si="195"/>
        <v>264.39864376210562</v>
      </c>
      <c r="W149" s="15">
        <f t="shared" si="196"/>
        <v>-1.0734613539272964E-2</v>
      </c>
      <c r="X149" s="15">
        <f t="shared" si="197"/>
        <v>-1.217998157191269E-2</v>
      </c>
      <c r="Y149" s="15">
        <f t="shared" si="198"/>
        <v>-9.7425357312937999E-3</v>
      </c>
      <c r="Z149" s="5">
        <f t="shared" si="213"/>
        <v>14525.604636913873</v>
      </c>
      <c r="AA149" s="5">
        <f t="shared" si="214"/>
        <v>36395.328727364795</v>
      </c>
      <c r="AB149" s="5">
        <f t="shared" si="215"/>
        <v>36206.078930120595</v>
      </c>
      <c r="AC149" s="16">
        <f t="shared" si="199"/>
        <v>1.5870758673685115</v>
      </c>
      <c r="AD149" s="16">
        <f t="shared" si="200"/>
        <v>2.9558871549553358</v>
      </c>
      <c r="AE149" s="16">
        <f t="shared" si="201"/>
        <v>5.8111518295992788</v>
      </c>
      <c r="AF149" s="15">
        <f t="shared" si="202"/>
        <v>-4.0504037456468023E-3</v>
      </c>
      <c r="AG149" s="15">
        <f t="shared" si="203"/>
        <v>2.9673830763510267E-4</v>
      </c>
      <c r="AH149" s="15">
        <f t="shared" si="204"/>
        <v>9.7937136394747881E-3</v>
      </c>
      <c r="AI149" s="1">
        <f t="shared" si="168"/>
        <v>339283.40887757763</v>
      </c>
      <c r="AJ149" s="1">
        <f t="shared" si="169"/>
        <v>117984.20533980848</v>
      </c>
      <c r="AK149" s="1">
        <f t="shared" si="170"/>
        <v>44264.645904621677</v>
      </c>
      <c r="AL149" s="14">
        <f t="shared" si="205"/>
        <v>52.252701751311655</v>
      </c>
      <c r="AM149" s="14">
        <f t="shared" si="206"/>
        <v>11.057153866406136</v>
      </c>
      <c r="AN149" s="14">
        <f t="shared" si="207"/>
        <v>3.6981800056180854</v>
      </c>
      <c r="AO149" s="11">
        <f t="shared" si="208"/>
        <v>8.0981416158460318E-3</v>
      </c>
      <c r="AP149" s="11">
        <f t="shared" si="209"/>
        <v>1.0201522579189637E-2</v>
      </c>
      <c r="AQ149" s="11">
        <f t="shared" si="210"/>
        <v>9.254068149152174E-3</v>
      </c>
      <c r="AR149" s="1">
        <f t="shared" si="216"/>
        <v>186482.88630407347</v>
      </c>
      <c r="AS149" s="1">
        <f t="shared" si="211"/>
        <v>66794.171633023376</v>
      </c>
      <c r="AT149" s="1">
        <f t="shared" si="212"/>
        <v>24832.607349084163</v>
      </c>
      <c r="AU149" s="1">
        <f t="shared" si="171"/>
        <v>37296.577260814694</v>
      </c>
      <c r="AV149" s="1">
        <f t="shared" si="172"/>
        <v>13358.834326604676</v>
      </c>
      <c r="AW149" s="1">
        <f t="shared" si="173"/>
        <v>4966.5214698168329</v>
      </c>
      <c r="AX149" s="1">
        <f t="shared" si="232"/>
        <v>128097.06370592229</v>
      </c>
      <c r="AY149" s="1">
        <f t="shared" si="219"/>
        <v>18050.595065888792</v>
      </c>
      <c r="AZ149" s="1">
        <f t="shared" si="220"/>
        <v>4558.1728136639667</v>
      </c>
      <c r="BA149" s="1">
        <f t="shared" si="233"/>
        <v>13696.739301862233</v>
      </c>
      <c r="BB149" s="1">
        <f t="shared" si="234"/>
        <v>29013.791988661738</v>
      </c>
      <c r="BC149" s="1">
        <f t="shared" si="235"/>
        <v>36717.642371485919</v>
      </c>
      <c r="BD149" s="1">
        <f t="shared" si="236"/>
        <v>2152.4284266294485</v>
      </c>
      <c r="BE149" s="2">
        <f t="shared" si="242"/>
        <v>0.05</v>
      </c>
      <c r="BF149" s="2">
        <f t="shared" si="243"/>
        <v>3.8949976355871406E-2</v>
      </c>
      <c r="BG149" s="2">
        <f t="shared" si="244"/>
        <v>0.05</v>
      </c>
      <c r="BH149" s="2">
        <f t="shared" si="221"/>
        <v>4.5384103822884492E-2</v>
      </c>
      <c r="BI149" s="2">
        <f t="shared" si="237"/>
        <v>2.5000000000000006E-4</v>
      </c>
      <c r="BJ149" s="2">
        <f t="shared" si="222"/>
        <v>1.5171006581229417E-4</v>
      </c>
      <c r="BK149" s="2">
        <f t="shared" si="223"/>
        <v>2.5000000000000006E-4</v>
      </c>
      <c r="BL149" s="2">
        <f t="shared" si="224"/>
        <v>46.620721576018376</v>
      </c>
      <c r="BM149" s="2">
        <f t="shared" si="225"/>
        <v>10.133348174323649</v>
      </c>
      <c r="BN149" s="2">
        <f t="shared" si="226"/>
        <v>6.2081518372710418</v>
      </c>
      <c r="BO149" s="2">
        <f t="shared" si="238"/>
        <v>128.38218509002039</v>
      </c>
      <c r="BP149" s="2">
        <f t="shared" si="239"/>
        <v>14.296512749231862</v>
      </c>
      <c r="BQ149" s="2">
        <f t="shared" si="240"/>
        <v>6.8586845311286666</v>
      </c>
      <c r="BR149" s="11">
        <f t="shared" si="241"/>
        <v>3.9632502598287739E-2</v>
      </c>
      <c r="BS149" s="17">
        <f t="shared" si="217"/>
        <v>1.7995348854420785E-2</v>
      </c>
      <c r="BT149" s="17">
        <f t="shared" si="218"/>
        <v>7.4186387889959141E-2</v>
      </c>
      <c r="BU149" s="12">
        <f>(BU$3*temperature!$I259+BU$4*temperature!$I259^2+BU$5*temperature!$I259^6)*(K149/K$56)^$BW$1</f>
        <v>-1.6030275414893105</v>
      </c>
      <c r="BV149" s="12">
        <f>(BV$3*temperature!$I259+BV$4*temperature!$I259^2+BV$5*temperature!$I259^6)*(L149/L$56)^$BW$1</f>
        <v>-2.4356343132235501</v>
      </c>
      <c r="BW149" s="12">
        <f>(BW$3*temperature!$I259+BW$4*temperature!$I259^2+BW$5*temperature!$I259^6)*(M149/M$56)^$BW$1</f>
        <v>-3.1506414508022877</v>
      </c>
      <c r="BX149" s="12">
        <f>(BX$3*temperature!$M259+BX$4*temperature!$M259^2+BX$5*temperature!$M259^6)*(K149/K$56)^$BW$1</f>
        <v>-1.6030335833675857</v>
      </c>
      <c r="BY149" s="12">
        <f>(BY$3*temperature!$M259+BY$4*temperature!$M259^2+BY$5*temperature!$M259^6)*(L149/L$56)^$BW$1</f>
        <v>-2.4356389126497935</v>
      </c>
      <c r="BZ149" s="12">
        <f>(BZ$3*temperature!$M259+BZ$4*temperature!$M259^2+BZ$5*temperature!$M259^6)*(M149/M$56)^$BW$1</f>
        <v>-3.15064552610847</v>
      </c>
      <c r="CA149" s="19">
        <f t="shared" si="227"/>
        <v>-6.041878275242496E-6</v>
      </c>
      <c r="CB149" s="19">
        <f t="shared" si="228"/>
        <v>-4.5994262434234656E-6</v>
      </c>
      <c r="CC149" s="19">
        <f t="shared" si="229"/>
        <v>-4.075306182294014E-6</v>
      </c>
      <c r="CD149" s="19">
        <f t="shared" si="230"/>
        <v>-1.5351222436339594E-2</v>
      </c>
      <c r="CE149" s="19">
        <f t="shared" si="231"/>
        <v>-2.7625060308374236E-4</v>
      </c>
      <c r="CF149" s="19"/>
      <c r="CG149" s="19"/>
      <c r="CH149" s="19"/>
    </row>
    <row r="150" spans="1:86" x14ac:dyDescent="0.3">
      <c r="A150" s="2">
        <f t="shared" si="174"/>
        <v>2104</v>
      </c>
      <c r="B150" s="5">
        <f t="shared" si="175"/>
        <v>1164.6734182258704</v>
      </c>
      <c r="C150" s="5">
        <f t="shared" si="176"/>
        <v>2960.5018635165166</v>
      </c>
      <c r="D150" s="5">
        <f t="shared" si="177"/>
        <v>4358.9241145204805</v>
      </c>
      <c r="E150" s="15">
        <f t="shared" si="178"/>
        <v>3.3086198368173824E-5</v>
      </c>
      <c r="F150" s="15">
        <f t="shared" si="179"/>
        <v>6.5182029396237086E-5</v>
      </c>
      <c r="G150" s="15">
        <f t="shared" si="180"/>
        <v>1.3306679434825245E-4</v>
      </c>
      <c r="H150" s="5">
        <f t="shared" si="181"/>
        <v>188097.03548404056</v>
      </c>
      <c r="I150" s="5">
        <f t="shared" si="182"/>
        <v>67581.75698892017</v>
      </c>
      <c r="J150" s="5">
        <f t="shared" si="183"/>
        <v>25101.607069242807</v>
      </c>
      <c r="K150" s="5">
        <f t="shared" si="184"/>
        <v>161501.95629137478</v>
      </c>
      <c r="L150" s="5">
        <f t="shared" si="185"/>
        <v>22827.804238787343</v>
      </c>
      <c r="M150" s="5">
        <f t="shared" si="186"/>
        <v>5758.670352994709</v>
      </c>
      <c r="N150" s="15">
        <f t="shared" si="187"/>
        <v>8.622378181229573E-3</v>
      </c>
      <c r="O150" s="15">
        <f t="shared" si="188"/>
        <v>1.172528242800408E-2</v>
      </c>
      <c r="P150" s="15">
        <f t="shared" si="189"/>
        <v>1.0698029830203737E-2</v>
      </c>
      <c r="Q150" s="5">
        <f t="shared" si="190"/>
        <v>9593.5503268750417</v>
      </c>
      <c r="R150" s="5">
        <f t="shared" si="191"/>
        <v>12800.067818790105</v>
      </c>
      <c r="S150" s="5">
        <f t="shared" si="192"/>
        <v>6572.171303508786</v>
      </c>
      <c r="T150" s="5">
        <f t="shared" si="193"/>
        <v>51.003197908927305</v>
      </c>
      <c r="U150" s="5">
        <f t="shared" si="194"/>
        <v>189.40122880925747</v>
      </c>
      <c r="V150" s="5">
        <f t="shared" si="195"/>
        <v>261.82273052794767</v>
      </c>
      <c r="W150" s="15">
        <f t="shared" si="196"/>
        <v>-1.0734613539272964E-2</v>
      </c>
      <c r="X150" s="15">
        <f t="shared" si="197"/>
        <v>-1.217998157191269E-2</v>
      </c>
      <c r="Y150" s="15">
        <f t="shared" si="198"/>
        <v>-9.7425357312937999E-3</v>
      </c>
      <c r="Z150" s="5">
        <f t="shared" si="213"/>
        <v>14437.175273750365</v>
      </c>
      <c r="AA150" s="5">
        <f t="shared" si="214"/>
        <v>36392.026007115739</v>
      </c>
      <c r="AB150" s="5">
        <f t="shared" si="215"/>
        <v>36601.597021180511</v>
      </c>
      <c r="AC150" s="16">
        <f t="shared" si="199"/>
        <v>1.5806475693306965</v>
      </c>
      <c r="AD150" s="16">
        <f t="shared" si="200"/>
        <v>2.9567642799072575</v>
      </c>
      <c r="AE150" s="16">
        <f t="shared" si="201"/>
        <v>5.8680645865338841</v>
      </c>
      <c r="AF150" s="15">
        <f t="shared" si="202"/>
        <v>-4.0504037456468023E-3</v>
      </c>
      <c r="AG150" s="15">
        <f t="shared" si="203"/>
        <v>2.9673830763510267E-4</v>
      </c>
      <c r="AH150" s="15">
        <f t="shared" si="204"/>
        <v>9.7937136394747881E-3</v>
      </c>
      <c r="AI150" s="1">
        <f t="shared" si="168"/>
        <v>342651.64525063452</v>
      </c>
      <c r="AJ150" s="1">
        <f t="shared" si="169"/>
        <v>119544.61913243232</v>
      </c>
      <c r="AK150" s="1">
        <f t="shared" si="170"/>
        <v>44804.702783976347</v>
      </c>
      <c r="AL150" s="14">
        <f t="shared" si="205"/>
        <v>52.671620032118419</v>
      </c>
      <c r="AM150" s="14">
        <f t="shared" si="206"/>
        <v>11.168825673187555</v>
      </c>
      <c r="AN150" s="14">
        <f t="shared" si="207"/>
        <v>3.7320609833199088</v>
      </c>
      <c r="AO150" s="11">
        <f t="shared" si="208"/>
        <v>8.0171601996875709E-3</v>
      </c>
      <c r="AP150" s="11">
        <f t="shared" si="209"/>
        <v>1.0099507353397741E-2</v>
      </c>
      <c r="AQ150" s="11">
        <f t="shared" si="210"/>
        <v>9.1615274676606524E-3</v>
      </c>
      <c r="AR150" s="1">
        <f t="shared" si="216"/>
        <v>188097.03548404056</v>
      </c>
      <c r="AS150" s="1">
        <f t="shared" si="211"/>
        <v>67581.75698892017</v>
      </c>
      <c r="AT150" s="1">
        <f t="shared" si="212"/>
        <v>25101.607069242807</v>
      </c>
      <c r="AU150" s="1">
        <f t="shared" si="171"/>
        <v>37619.407096808114</v>
      </c>
      <c r="AV150" s="1">
        <f t="shared" si="172"/>
        <v>13516.351397784034</v>
      </c>
      <c r="AW150" s="1">
        <f t="shared" si="173"/>
        <v>5020.3214138485619</v>
      </c>
      <c r="AX150" s="1">
        <f t="shared" si="232"/>
        <v>129201.56503309983</v>
      </c>
      <c r="AY150" s="1">
        <f t="shared" si="219"/>
        <v>18262.243391029875</v>
      </c>
      <c r="AZ150" s="1">
        <f t="shared" si="220"/>
        <v>4606.9362823957681</v>
      </c>
      <c r="BA150" s="1">
        <f t="shared" si="233"/>
        <v>13707.191682773397</v>
      </c>
      <c r="BB150" s="1">
        <f t="shared" si="234"/>
        <v>29050.193955691524</v>
      </c>
      <c r="BC150" s="1">
        <f t="shared" si="235"/>
        <v>36768.912500748243</v>
      </c>
      <c r="BD150" s="1">
        <f t="shared" si="236"/>
        <v>2092.3582107528914</v>
      </c>
      <c r="BE150" s="2">
        <f t="shared" si="242"/>
        <v>0.05</v>
      </c>
      <c r="BF150" s="2">
        <f t="shared" si="243"/>
        <v>3.8949976355871406E-2</v>
      </c>
      <c r="BG150" s="2">
        <f t="shared" si="244"/>
        <v>0.05</v>
      </c>
      <c r="BH150" s="2">
        <f t="shared" si="221"/>
        <v>4.5400559578020486E-2</v>
      </c>
      <c r="BI150" s="2">
        <f t="shared" si="237"/>
        <v>2.5000000000000006E-4</v>
      </c>
      <c r="BJ150" s="2">
        <f t="shared" si="222"/>
        <v>1.5171006581229417E-4</v>
      </c>
      <c r="BK150" s="2">
        <f t="shared" si="223"/>
        <v>2.5000000000000006E-4</v>
      </c>
      <c r="BL150" s="2">
        <f t="shared" si="224"/>
        <v>47.024258871010154</v>
      </c>
      <c r="BM150" s="2">
        <f t="shared" si="225"/>
        <v>10.252832800499551</v>
      </c>
      <c r="BN150" s="2">
        <f t="shared" si="226"/>
        <v>6.2754017673107034</v>
      </c>
      <c r="BO150" s="2">
        <f t="shared" si="238"/>
        <v>130.28659132928735</v>
      </c>
      <c r="BP150" s="2">
        <f t="shared" si="239"/>
        <v>14.466398964938048</v>
      </c>
      <c r="BQ150" s="2">
        <f t="shared" si="240"/>
        <v>6.858063339344751</v>
      </c>
      <c r="BR150" s="11">
        <f t="shared" si="241"/>
        <v>3.9506608210894106E-2</v>
      </c>
      <c r="BS150" s="17">
        <f t="shared" si="217"/>
        <v>1.7309336529442998E-2</v>
      </c>
      <c r="BT150" s="17">
        <f t="shared" si="218"/>
        <v>7.2025619310639943E-2</v>
      </c>
      <c r="BU150" s="12">
        <f>(BU$3*temperature!$I260+BU$4*temperature!$I260^2+BU$5*temperature!$I260^6)*(K150/K$56)^$BW$1</f>
        <v>-1.7392303677718539</v>
      </c>
      <c r="BV150" s="12">
        <f>(BV$3*temperature!$I260+BV$4*temperature!$I260^2+BV$5*temperature!$I260^6)*(L150/L$56)^$BW$1</f>
        <v>-2.5346594250906751</v>
      </c>
      <c r="BW150" s="12">
        <f>(BW$3*temperature!$I260+BW$4*temperature!$I260^2+BW$5*temperature!$I260^6)*(M150/M$56)^$BW$1</f>
        <v>-3.2362280273244295</v>
      </c>
      <c r="BX150" s="12">
        <f>(BX$3*temperature!$M260+BX$4*temperature!$M260^2+BX$5*temperature!$M260^6)*(K150/K$56)^$BW$1</f>
        <v>-1.7392364463426593</v>
      </c>
      <c r="BY150" s="12">
        <f>(BY$3*temperature!$M260+BY$4*temperature!$M260^2+BY$5*temperature!$M260^6)*(L150/L$56)^$BW$1</f>
        <v>-2.5346640396237032</v>
      </c>
      <c r="BZ150" s="12">
        <f>(BZ$3*temperature!$M260+BZ$4*temperature!$M260^2+BZ$5*temperature!$M260^6)*(M150/M$56)^$BW$1</f>
        <v>-3.2362321094787005</v>
      </c>
      <c r="CA150" s="19">
        <f t="shared" si="227"/>
        <v>-6.0785708053678889E-6</v>
      </c>
      <c r="CB150" s="19">
        <f t="shared" si="228"/>
        <v>-4.6145330281355257E-6</v>
      </c>
      <c r="CC150" s="19">
        <f t="shared" si="229"/>
        <v>-4.0821542710567371E-6</v>
      </c>
      <c r="CD150" s="19">
        <f t="shared" si="230"/>
        <v>-1.5576880307024352E-2</v>
      </c>
      <c r="CE150" s="19">
        <f t="shared" si="231"/>
        <v>-2.6962546331313786E-4</v>
      </c>
      <c r="CF150" s="19"/>
      <c r="CG150" s="19"/>
      <c r="CH150" s="19"/>
    </row>
    <row r="151" spans="1:86" x14ac:dyDescent="0.3">
      <c r="A151" s="2">
        <f t="shared" si="174"/>
        <v>2105</v>
      </c>
      <c r="B151" s="5">
        <f t="shared" si="175"/>
        <v>1164.7100261108324</v>
      </c>
      <c r="C151" s="5">
        <f t="shared" si="176"/>
        <v>2960.6851864600371</v>
      </c>
      <c r="D151" s="5">
        <f t="shared" si="177"/>
        <v>4359.4751411762709</v>
      </c>
      <c r="E151" s="15">
        <f t="shared" si="178"/>
        <v>3.143188844976513E-5</v>
      </c>
      <c r="F151" s="15">
        <f t="shared" si="179"/>
        <v>6.1922927926425227E-5</v>
      </c>
      <c r="G151" s="15">
        <f t="shared" si="180"/>
        <v>1.2641345463083981E-4</v>
      </c>
      <c r="H151" s="5">
        <f t="shared" si="181"/>
        <v>189701.45424955743</v>
      </c>
      <c r="I151" s="5">
        <f t="shared" si="182"/>
        <v>68368.826715842937</v>
      </c>
      <c r="J151" s="5">
        <f t="shared" si="183"/>
        <v>25370.145022453202</v>
      </c>
      <c r="K151" s="5">
        <f t="shared" si="184"/>
        <v>162874.40650185119</v>
      </c>
      <c r="L151" s="5">
        <f t="shared" si="185"/>
        <v>23092.23115936503</v>
      </c>
      <c r="M151" s="5">
        <f t="shared" si="186"/>
        <v>5819.541160546185</v>
      </c>
      <c r="N151" s="15">
        <f t="shared" si="187"/>
        <v>8.498040779148841E-3</v>
      </c>
      <c r="O151" s="15">
        <f t="shared" si="188"/>
        <v>1.1583546004323653E-2</v>
      </c>
      <c r="P151" s="15">
        <f t="shared" si="189"/>
        <v>1.0570288594453192E-2</v>
      </c>
      <c r="Q151" s="5">
        <f t="shared" si="190"/>
        <v>9571.5193408103805</v>
      </c>
      <c r="R151" s="5">
        <f t="shared" si="191"/>
        <v>12791.419508186387</v>
      </c>
      <c r="S151" s="5">
        <f t="shared" si="192"/>
        <v>6577.766038653348</v>
      </c>
      <c r="T151" s="5">
        <f t="shared" si="193"/>
        <v>50.455698290107918</v>
      </c>
      <c r="U151" s="5">
        <f t="shared" si="194"/>
        <v>187.09432533266309</v>
      </c>
      <c r="V151" s="5">
        <f t="shared" si="195"/>
        <v>259.27191322051425</v>
      </c>
      <c r="W151" s="15">
        <f t="shared" si="196"/>
        <v>-1.0734613539272964E-2</v>
      </c>
      <c r="X151" s="15">
        <f t="shared" si="197"/>
        <v>-1.217998157191269E-2</v>
      </c>
      <c r="Y151" s="15">
        <f t="shared" si="198"/>
        <v>-9.7425357312937999E-3</v>
      </c>
      <c r="Z151" s="5">
        <f t="shared" si="213"/>
        <v>14347.471514202047</v>
      </c>
      <c r="AA151" s="5">
        <f t="shared" si="214"/>
        <v>36383.445151232299</v>
      </c>
      <c r="AB151" s="5">
        <f t="shared" si="215"/>
        <v>36996.447849375691</v>
      </c>
      <c r="AC151" s="16">
        <f t="shared" si="199"/>
        <v>1.5742453084953318</v>
      </c>
      <c r="AD151" s="16">
        <f t="shared" si="200"/>
        <v>2.9576416651357533</v>
      </c>
      <c r="AE151" s="16">
        <f t="shared" si="201"/>
        <v>5.9255347307123403</v>
      </c>
      <c r="AF151" s="15">
        <f t="shared" si="202"/>
        <v>-4.0504037456468023E-3</v>
      </c>
      <c r="AG151" s="15">
        <f t="shared" si="203"/>
        <v>2.9673830763510267E-4</v>
      </c>
      <c r="AH151" s="15">
        <f t="shared" si="204"/>
        <v>9.7937136394747881E-3</v>
      </c>
      <c r="AI151" s="1">
        <f t="shared" si="168"/>
        <v>346005.88782237924</v>
      </c>
      <c r="AJ151" s="1">
        <f t="shared" si="169"/>
        <v>121106.50861697312</v>
      </c>
      <c r="AK151" s="1">
        <f t="shared" si="170"/>
        <v>45344.553919427279</v>
      </c>
      <c r="AL151" s="14">
        <f t="shared" si="205"/>
        <v>53.089674079735246</v>
      </c>
      <c r="AM151" s="14">
        <f t="shared" si="206"/>
        <v>11.28049731383258</v>
      </c>
      <c r="AN151" s="14">
        <f t="shared" si="207"/>
        <v>3.7659104487374822</v>
      </c>
      <c r="AO151" s="11">
        <f t="shared" si="208"/>
        <v>7.9369885976906945E-3</v>
      </c>
      <c r="AP151" s="11">
        <f t="shared" si="209"/>
        <v>9.9985122798637634E-3</v>
      </c>
      <c r="AQ151" s="11">
        <f t="shared" si="210"/>
        <v>9.0699121929840466E-3</v>
      </c>
      <c r="AR151" s="1">
        <f t="shared" si="216"/>
        <v>189701.45424955743</v>
      </c>
      <c r="AS151" s="1">
        <f t="shared" si="211"/>
        <v>68368.826715842937</v>
      </c>
      <c r="AT151" s="1">
        <f t="shared" si="212"/>
        <v>25370.145022453202</v>
      </c>
      <c r="AU151" s="1">
        <f t="shared" si="171"/>
        <v>37940.290849911486</v>
      </c>
      <c r="AV151" s="1">
        <f t="shared" si="172"/>
        <v>13673.765343168589</v>
      </c>
      <c r="AW151" s="1">
        <f t="shared" si="173"/>
        <v>5074.0290044906405</v>
      </c>
      <c r="AX151" s="1">
        <f t="shared" si="232"/>
        <v>130299.52520148095</v>
      </c>
      <c r="AY151" s="1">
        <f t="shared" si="219"/>
        <v>18473.784927492023</v>
      </c>
      <c r="AZ151" s="1">
        <f t="shared" si="220"/>
        <v>4655.6329284369485</v>
      </c>
      <c r="BA151" s="1">
        <f t="shared" si="233"/>
        <v>13717.478459988231</v>
      </c>
      <c r="BB151" s="1">
        <f t="shared" si="234"/>
        <v>29086.090952305916</v>
      </c>
      <c r="BC151" s="1">
        <f t="shared" si="235"/>
        <v>36819.399654832851</v>
      </c>
      <c r="BD151" s="1">
        <f t="shared" si="236"/>
        <v>2033.9259360829462</v>
      </c>
      <c r="BE151" s="2">
        <f t="shared" si="242"/>
        <v>0.05</v>
      </c>
      <c r="BF151" s="2">
        <f t="shared" si="243"/>
        <v>3.8949976355871406E-2</v>
      </c>
      <c r="BG151" s="2">
        <f t="shared" si="244"/>
        <v>0.05</v>
      </c>
      <c r="BH151" s="2">
        <f t="shared" si="221"/>
        <v>4.5417189021925979E-2</v>
      </c>
      <c r="BI151" s="2">
        <f t="shared" si="237"/>
        <v>2.5000000000000006E-4</v>
      </c>
      <c r="BJ151" s="2">
        <f t="shared" si="222"/>
        <v>1.5171006581229417E-4</v>
      </c>
      <c r="BK151" s="2">
        <f t="shared" si="223"/>
        <v>2.5000000000000006E-4</v>
      </c>
      <c r="BL151" s="2">
        <f t="shared" si="224"/>
        <v>47.425363562389371</v>
      </c>
      <c r="BM151" s="2">
        <f t="shared" si="225"/>
        <v>10.372239200569867</v>
      </c>
      <c r="BN151" s="2">
        <f t="shared" si="226"/>
        <v>6.342536255613302</v>
      </c>
      <c r="BO151" s="2">
        <f t="shared" si="238"/>
        <v>132.21943257512575</v>
      </c>
      <c r="BP151" s="2">
        <f t="shared" si="239"/>
        <v>14.638328904763203</v>
      </c>
      <c r="BQ151" s="2">
        <f t="shared" si="240"/>
        <v>6.8574542955429498</v>
      </c>
      <c r="BR151" s="11">
        <f t="shared" si="241"/>
        <v>3.938196652061518E-2</v>
      </c>
      <c r="BS151" s="17">
        <f t="shared" si="217"/>
        <v>1.6651492537632137E-2</v>
      </c>
      <c r="BT151" s="17">
        <f t="shared" si="218"/>
        <v>6.9927785738485376E-2</v>
      </c>
      <c r="BU151" s="12">
        <f>(BU$3*temperature!$I261+BU$4*temperature!$I261^2+BU$5*temperature!$I261^6)*(K151/K$56)^$BW$1</f>
        <v>-1.8768556196184629</v>
      </c>
      <c r="BV151" s="12">
        <f>(BV$3*temperature!$I261+BV$4*temperature!$I261^2+BV$5*temperature!$I261^6)*(L151/L$56)^$BW$1</f>
        <v>-2.6344534906703885</v>
      </c>
      <c r="BW151" s="12">
        <f>(BW$3*temperature!$I261+BW$4*temperature!$I261^2+BW$5*temperature!$I261^6)*(M151/M$56)^$BW$1</f>
        <v>-3.3223975310833676</v>
      </c>
      <c r="BX151" s="12">
        <f>(BX$3*temperature!$M261+BX$4*temperature!$M261^2+BX$5*temperature!$M261^6)*(K151/K$56)^$BW$1</f>
        <v>-1.8768617332982982</v>
      </c>
      <c r="BY151" s="12">
        <f>(BY$3*temperature!$M261+BY$4*temperature!$M261^2+BY$5*temperature!$M261^6)*(L151/L$56)^$BW$1</f>
        <v>-2.634458119318313</v>
      </c>
      <c r="BZ151" s="12">
        <f>(BZ$3*temperature!$M261+BZ$4*temperature!$M261^2+BZ$5*temperature!$M261^6)*(M151/M$56)^$BW$1</f>
        <v>-3.3224016193854493</v>
      </c>
      <c r="CA151" s="19">
        <f t="shared" si="227"/>
        <v>-6.1136798352734445E-6</v>
      </c>
      <c r="CB151" s="19">
        <f t="shared" si="228"/>
        <v>-4.6286479244983525E-6</v>
      </c>
      <c r="CC151" s="19">
        <f t="shared" si="229"/>
        <v>-4.0883020817616966E-6</v>
      </c>
      <c r="CD151" s="19">
        <f t="shared" si="230"/>
        <v>-1.5799500001561325E-2</v>
      </c>
      <c r="CE151" s="19">
        <f t="shared" si="231"/>
        <v>-2.6308525637431732E-4</v>
      </c>
      <c r="CF151" s="19"/>
      <c r="CG151" s="19"/>
      <c r="CH151" s="19"/>
    </row>
    <row r="152" spans="1:86" x14ac:dyDescent="0.3">
      <c r="A152" s="2">
        <f t="shared" si="174"/>
        <v>2106</v>
      </c>
      <c r="B152" s="5">
        <f t="shared" si="175"/>
        <v>1164.7448046946683</v>
      </c>
      <c r="C152" s="5">
        <f t="shared" si="176"/>
        <v>2960.85935404068</v>
      </c>
      <c r="D152" s="5">
        <f t="shared" si="177"/>
        <v>4359.9986826735958</v>
      </c>
      <c r="E152" s="15">
        <f t="shared" si="178"/>
        <v>2.9860294027276873E-5</v>
      </c>
      <c r="F152" s="15">
        <f t="shared" si="179"/>
        <v>5.8826781530103961E-5</v>
      </c>
      <c r="G152" s="15">
        <f t="shared" si="180"/>
        <v>1.2009278189929781E-4</v>
      </c>
      <c r="H152" s="5">
        <f t="shared" si="181"/>
        <v>191295.9225912705</v>
      </c>
      <c r="I152" s="5">
        <f t="shared" si="182"/>
        <v>69155.264225123363</v>
      </c>
      <c r="J152" s="5">
        <f t="shared" si="183"/>
        <v>25638.188835173914</v>
      </c>
      <c r="K152" s="5">
        <f t="shared" si="184"/>
        <v>164238.48539201487</v>
      </c>
      <c r="L152" s="5">
        <f t="shared" si="185"/>
        <v>23356.48403249796</v>
      </c>
      <c r="M152" s="5">
        <f t="shared" si="186"/>
        <v>5880.3203168520949</v>
      </c>
      <c r="N152" s="15">
        <f t="shared" si="187"/>
        <v>8.3750352155431695E-3</v>
      </c>
      <c r="O152" s="15">
        <f t="shared" si="188"/>
        <v>1.1443366875606653E-2</v>
      </c>
      <c r="P152" s="15">
        <f t="shared" si="189"/>
        <v>1.0443977390857562E-2</v>
      </c>
      <c r="Q152" s="5">
        <f t="shared" si="190"/>
        <v>9548.35919348067</v>
      </c>
      <c r="R152" s="5">
        <f t="shared" si="191"/>
        <v>12780.966111442944</v>
      </c>
      <c r="S152" s="5">
        <f t="shared" si="192"/>
        <v>6582.501080615777</v>
      </c>
      <c r="T152" s="5">
        <f t="shared" si="193"/>
        <v>49.914075868109457</v>
      </c>
      <c r="U152" s="5">
        <f t="shared" si="194"/>
        <v>184.81551989790182</v>
      </c>
      <c r="V152" s="5">
        <f t="shared" si="195"/>
        <v>256.74594734184251</v>
      </c>
      <c r="W152" s="15">
        <f t="shared" si="196"/>
        <v>-1.0734613539272964E-2</v>
      </c>
      <c r="X152" s="15">
        <f t="shared" si="197"/>
        <v>-1.217998157191269E-2</v>
      </c>
      <c r="Y152" s="15">
        <f t="shared" si="198"/>
        <v>-9.7425357312937999E-3</v>
      </c>
      <c r="Z152" s="5">
        <f t="shared" si="213"/>
        <v>14256.54384718578</v>
      </c>
      <c r="AA152" s="5">
        <f t="shared" si="214"/>
        <v>36369.651900894685</v>
      </c>
      <c r="AB152" s="5">
        <f t="shared" si="215"/>
        <v>37390.583118077993</v>
      </c>
      <c r="AC152" s="16">
        <f t="shared" si="199"/>
        <v>1.5678689794012355</v>
      </c>
      <c r="AD152" s="16">
        <f t="shared" si="200"/>
        <v>2.958519310718057</v>
      </c>
      <c r="AE152" s="16">
        <f t="shared" si="201"/>
        <v>5.9835677210256994</v>
      </c>
      <c r="AF152" s="15">
        <f t="shared" si="202"/>
        <v>-4.0504037456468023E-3</v>
      </c>
      <c r="AG152" s="15">
        <f t="shared" si="203"/>
        <v>2.9673830763510267E-4</v>
      </c>
      <c r="AH152" s="15">
        <f t="shared" si="204"/>
        <v>9.7937136394747881E-3</v>
      </c>
      <c r="AI152" s="1">
        <f t="shared" si="168"/>
        <v>349345.5898900528</v>
      </c>
      <c r="AJ152" s="1">
        <f t="shared" si="169"/>
        <v>122669.6230984444</v>
      </c>
      <c r="AK152" s="1">
        <f t="shared" si="170"/>
        <v>45884.127531975195</v>
      </c>
      <c r="AL152" s="14">
        <f t="shared" si="205"/>
        <v>53.506832496182966</v>
      </c>
      <c r="AM152" s="14">
        <f t="shared" si="206"/>
        <v>11.39215762283875</v>
      </c>
      <c r="AN152" s="14">
        <f t="shared" si="207"/>
        <v>3.7997253610632056</v>
      </c>
      <c r="AO152" s="11">
        <f t="shared" si="208"/>
        <v>7.8576187117137871E-3</v>
      </c>
      <c r="AP152" s="11">
        <f t="shared" si="209"/>
        <v>9.8985271570651255E-3</v>
      </c>
      <c r="AQ152" s="11">
        <f t="shared" si="210"/>
        <v>8.9792130710542057E-3</v>
      </c>
      <c r="AR152" s="1">
        <f t="shared" si="216"/>
        <v>191295.9225912705</v>
      </c>
      <c r="AS152" s="1">
        <f t="shared" si="211"/>
        <v>69155.264225123363</v>
      </c>
      <c r="AT152" s="1">
        <f t="shared" si="212"/>
        <v>25638.188835173914</v>
      </c>
      <c r="AU152" s="1">
        <f t="shared" si="171"/>
        <v>38259.1845182541</v>
      </c>
      <c r="AV152" s="1">
        <f t="shared" si="172"/>
        <v>13831.052845024673</v>
      </c>
      <c r="AW152" s="1">
        <f t="shared" si="173"/>
        <v>5127.6377670347829</v>
      </c>
      <c r="AX152" s="1">
        <f t="shared" si="232"/>
        <v>131390.78831361191</v>
      </c>
      <c r="AY152" s="1">
        <f t="shared" si="219"/>
        <v>18685.187225998365</v>
      </c>
      <c r="AZ152" s="1">
        <f t="shared" si="220"/>
        <v>4704.2562534816752</v>
      </c>
      <c r="BA152" s="1">
        <f t="shared" si="233"/>
        <v>13727.602225024628</v>
      </c>
      <c r="BB152" s="1">
        <f t="shared" si="234"/>
        <v>29121.491796444705</v>
      </c>
      <c r="BC152" s="1">
        <f t="shared" si="235"/>
        <v>36869.120982343491</v>
      </c>
      <c r="BD152" s="1">
        <f t="shared" si="236"/>
        <v>1977.0887754629564</v>
      </c>
      <c r="BE152" s="2">
        <f t="shared" si="242"/>
        <v>0.05</v>
      </c>
      <c r="BF152" s="2">
        <f t="shared" si="243"/>
        <v>3.8949976355871406E-2</v>
      </c>
      <c r="BG152" s="2">
        <f t="shared" si="244"/>
        <v>0.05</v>
      </c>
      <c r="BH152" s="2">
        <f t="shared" si="221"/>
        <v>4.5433989761830135E-2</v>
      </c>
      <c r="BI152" s="2">
        <f t="shared" si="237"/>
        <v>2.5000000000000006E-4</v>
      </c>
      <c r="BJ152" s="2">
        <f t="shared" si="222"/>
        <v>1.5171006581229417E-4</v>
      </c>
      <c r="BK152" s="2">
        <f t="shared" si="223"/>
        <v>2.5000000000000006E-4</v>
      </c>
      <c r="BL152" s="2">
        <f t="shared" si="224"/>
        <v>47.823980647817635</v>
      </c>
      <c r="BM152" s="2">
        <f t="shared" si="225"/>
        <v>10.491549686860058</v>
      </c>
      <c r="BN152" s="2">
        <f t="shared" si="226"/>
        <v>6.4095472087934802</v>
      </c>
      <c r="BO152" s="2">
        <f t="shared" si="238"/>
        <v>134.18113439116036</v>
      </c>
      <c r="BP152" s="2">
        <f t="shared" si="239"/>
        <v>14.812327122582843</v>
      </c>
      <c r="BQ152" s="2">
        <f t="shared" si="240"/>
        <v>6.8568571809135799</v>
      </c>
      <c r="BR152" s="11">
        <f t="shared" si="241"/>
        <v>3.9258573713337047E-2</v>
      </c>
      <c r="BS152" s="17">
        <f t="shared" si="217"/>
        <v>1.602057094888212E-2</v>
      </c>
      <c r="BT152" s="17">
        <f t="shared" si="218"/>
        <v>6.7891054115034349E-2</v>
      </c>
      <c r="BU152" s="12">
        <f>(BU$3*temperature!$I262+BU$4*temperature!$I262^2+BU$5*temperature!$I262^6)*(K152/K$56)^$BW$1</f>
        <v>-2.0158733267878062</v>
      </c>
      <c r="BV152" s="12">
        <f>(BV$3*temperature!$I262+BV$4*temperature!$I262^2+BV$5*temperature!$I262^6)*(L152/L$56)^$BW$1</f>
        <v>-2.7349953111500436</v>
      </c>
      <c r="BW152" s="12">
        <f>(BW$3*temperature!$I262+BW$4*temperature!$I262^2+BW$5*temperature!$I262^6)*(M152/M$56)^$BW$1</f>
        <v>-3.4091329655733746</v>
      </c>
      <c r="BX152" s="12">
        <f>(BX$3*temperature!$M262+BX$4*temperature!$M262^2+BX$5*temperature!$M262^6)*(K152/K$56)^$BW$1</f>
        <v>-2.0158794740334818</v>
      </c>
      <c r="BY152" s="12">
        <f>(BY$3*temperature!$M262+BY$4*temperature!$M262^2+BY$5*temperature!$M262^6)*(L152/L$56)^$BW$1</f>
        <v>-2.7349999529503135</v>
      </c>
      <c r="BZ152" s="12">
        <f>(BZ$3*temperature!$M262+BZ$4*temperature!$M262^2+BZ$5*temperature!$M262^6)*(M152/M$56)^$BW$1</f>
        <v>-3.4091370593451829</v>
      </c>
      <c r="CA152" s="19">
        <f t="shared" si="227"/>
        <v>-6.1472456756028748E-6</v>
      </c>
      <c r="CB152" s="19">
        <f t="shared" si="228"/>
        <v>-4.6418002699333272E-6</v>
      </c>
      <c r="CC152" s="19">
        <f t="shared" si="229"/>
        <v>-4.093771808211244E-6</v>
      </c>
      <c r="CD152" s="19">
        <f t="shared" si="230"/>
        <v>-1.6019048517241691E-2</v>
      </c>
      <c r="CE152" s="19">
        <f t="shared" si="231"/>
        <v>-2.5663430330405542E-4</v>
      </c>
      <c r="CF152" s="19"/>
      <c r="CG152" s="19"/>
      <c r="CH152" s="19"/>
    </row>
    <row r="153" spans="1:86" x14ac:dyDescent="0.3">
      <c r="A153" s="2">
        <f t="shared" si="174"/>
        <v>2107</v>
      </c>
      <c r="B153" s="5">
        <f t="shared" si="175"/>
        <v>1164.7778453358867</v>
      </c>
      <c r="C153" s="5">
        <f t="shared" si="176"/>
        <v>2961.0248229757231</v>
      </c>
      <c r="D153" s="5">
        <f t="shared" si="177"/>
        <v>4360.4961068259317</v>
      </c>
      <c r="E153" s="15">
        <f t="shared" si="178"/>
        <v>2.8367279325913028E-5</v>
      </c>
      <c r="F153" s="15">
        <f t="shared" si="179"/>
        <v>5.5885442453598761E-5</v>
      </c>
      <c r="G153" s="15">
        <f t="shared" si="180"/>
        <v>1.1408814280433292E-4</v>
      </c>
      <c r="H153" s="5">
        <f t="shared" si="181"/>
        <v>192880.22654776656</v>
      </c>
      <c r="I153" s="5">
        <f t="shared" si="182"/>
        <v>69940.954337823074</v>
      </c>
      <c r="J153" s="5">
        <f t="shared" si="183"/>
        <v>25905.706596663509</v>
      </c>
      <c r="K153" s="5">
        <f t="shared" si="184"/>
        <v>165594.00345749684</v>
      </c>
      <c r="L153" s="5">
        <f t="shared" si="185"/>
        <v>23620.522798432652</v>
      </c>
      <c r="M153" s="5">
        <f t="shared" si="186"/>
        <v>5940.9998224997034</v>
      </c>
      <c r="N153" s="15">
        <f t="shared" si="187"/>
        <v>8.2533522045489249E-3</v>
      </c>
      <c r="O153" s="15">
        <f t="shared" si="188"/>
        <v>1.130473086477024E-2</v>
      </c>
      <c r="P153" s="15">
        <f t="shared" si="189"/>
        <v>1.0319081678885844E-2</v>
      </c>
      <c r="Q153" s="5">
        <f t="shared" si="190"/>
        <v>9524.091432254414</v>
      </c>
      <c r="R153" s="5">
        <f t="shared" si="191"/>
        <v>12768.733278956784</v>
      </c>
      <c r="S153" s="5">
        <f t="shared" si="192"/>
        <v>6586.3857724318304</v>
      </c>
      <c r="T153" s="5">
        <f t="shared" si="193"/>
        <v>49.378267553495348</v>
      </c>
      <c r="U153" s="5">
        <f t="shared" si="194"/>
        <v>182.56447027134192</v>
      </c>
      <c r="V153" s="5">
        <f t="shared" si="195"/>
        <v>254.24459077599974</v>
      </c>
      <c r="W153" s="15">
        <f t="shared" si="196"/>
        <v>-1.0734613539272964E-2</v>
      </c>
      <c r="X153" s="15">
        <f t="shared" si="197"/>
        <v>-1.217998157191269E-2</v>
      </c>
      <c r="Y153" s="15">
        <f t="shared" si="198"/>
        <v>-9.7425357312937999E-3</v>
      </c>
      <c r="Z153" s="5">
        <f t="shared" si="213"/>
        <v>14164.442340500727</v>
      </c>
      <c r="AA153" s="5">
        <f t="shared" si="214"/>
        <v>36350.71336347788</v>
      </c>
      <c r="AB153" s="5">
        <f t="shared" si="215"/>
        <v>37783.955209834668</v>
      </c>
      <c r="AC153" s="16">
        <f t="shared" si="199"/>
        <v>1.5615184770143853</v>
      </c>
      <c r="AD153" s="16">
        <f t="shared" si="200"/>
        <v>2.9593972167314253</v>
      </c>
      <c r="AE153" s="16">
        <f t="shared" si="201"/>
        <v>6.0421690698278301</v>
      </c>
      <c r="AF153" s="15">
        <f t="shared" si="202"/>
        <v>-4.0504037456468023E-3</v>
      </c>
      <c r="AG153" s="15">
        <f t="shared" si="203"/>
        <v>2.9673830763510267E-4</v>
      </c>
      <c r="AH153" s="15">
        <f t="shared" si="204"/>
        <v>9.7937136394747881E-3</v>
      </c>
      <c r="AI153" s="1">
        <f t="shared" si="168"/>
        <v>352670.21541930165</v>
      </c>
      <c r="AJ153" s="1">
        <f t="shared" si="169"/>
        <v>124233.71363362463</v>
      </c>
      <c r="AK153" s="1">
        <f t="shared" si="170"/>
        <v>46423.352545812464</v>
      </c>
      <c r="AL153" s="14">
        <f t="shared" si="205"/>
        <v>53.923064421527243</v>
      </c>
      <c r="AM153" s="14">
        <f t="shared" si="206"/>
        <v>11.503795548629913</v>
      </c>
      <c r="AN153" s="14">
        <f t="shared" si="207"/>
        <v>3.8335027192553954</v>
      </c>
      <c r="AO153" s="11">
        <f t="shared" si="208"/>
        <v>7.779042524596649E-3</v>
      </c>
      <c r="AP153" s="11">
        <f t="shared" si="209"/>
        <v>9.7995418854944748E-3</v>
      </c>
      <c r="AQ153" s="11">
        <f t="shared" si="210"/>
        <v>8.8894209403436644E-3</v>
      </c>
      <c r="AR153" s="1">
        <f t="shared" si="216"/>
        <v>192880.22654776656</v>
      </c>
      <c r="AS153" s="1">
        <f t="shared" si="211"/>
        <v>69940.954337823074</v>
      </c>
      <c r="AT153" s="1">
        <f t="shared" si="212"/>
        <v>25905.706596663509</v>
      </c>
      <c r="AU153" s="1">
        <f t="shared" si="171"/>
        <v>38576.045309553316</v>
      </c>
      <c r="AV153" s="1">
        <f t="shared" si="172"/>
        <v>13988.190867564615</v>
      </c>
      <c r="AW153" s="1">
        <f t="shared" si="173"/>
        <v>5181.1413193327026</v>
      </c>
      <c r="AX153" s="1">
        <f t="shared" si="232"/>
        <v>132475.2027659975</v>
      </c>
      <c r="AY153" s="1">
        <f t="shared" si="219"/>
        <v>18896.418238746122</v>
      </c>
      <c r="AZ153" s="1">
        <f t="shared" si="220"/>
        <v>4752.799857999762</v>
      </c>
      <c r="BA153" s="1">
        <f t="shared" si="233"/>
        <v>13737.565507420933</v>
      </c>
      <c r="BB153" s="1">
        <f t="shared" si="234"/>
        <v>29156.405061609737</v>
      </c>
      <c r="BC153" s="1">
        <f t="shared" si="235"/>
        <v>36918.093051904099</v>
      </c>
      <c r="BD153" s="1">
        <f t="shared" si="236"/>
        <v>1921.8049260559303</v>
      </c>
      <c r="BE153" s="2">
        <f t="shared" si="242"/>
        <v>0.05</v>
      </c>
      <c r="BF153" s="2">
        <f t="shared" si="243"/>
        <v>3.8949976355871406E-2</v>
      </c>
      <c r="BG153" s="2">
        <f t="shared" si="244"/>
        <v>0.05</v>
      </c>
      <c r="BH153" s="2">
        <f t="shared" si="221"/>
        <v>4.5450959381239546E-2</v>
      </c>
      <c r="BI153" s="2">
        <f t="shared" si="237"/>
        <v>2.5000000000000006E-4</v>
      </c>
      <c r="BJ153" s="2">
        <f t="shared" si="222"/>
        <v>1.5171006581229417E-4</v>
      </c>
      <c r="BK153" s="2">
        <f t="shared" si="223"/>
        <v>2.5000000000000006E-4</v>
      </c>
      <c r="BL153" s="2">
        <f t="shared" si="224"/>
        <v>48.220056636941649</v>
      </c>
      <c r="BM153" s="2">
        <f t="shared" si="225"/>
        <v>10.6107467855658</v>
      </c>
      <c r="BN153" s="2">
        <f t="shared" si="226"/>
        <v>6.4764266491658784</v>
      </c>
      <c r="BO153" s="2">
        <f t="shared" si="238"/>
        <v>136.1721287087029</v>
      </c>
      <c r="BP153" s="2">
        <f t="shared" si="239"/>
        <v>14.988418469401125</v>
      </c>
      <c r="BQ153" s="2">
        <f t="shared" si="240"/>
        <v>6.8562717832993298</v>
      </c>
      <c r="BR153" s="11">
        <f t="shared" si="241"/>
        <v>3.9136425541395709E-2</v>
      </c>
      <c r="BS153" s="17">
        <f t="shared" si="217"/>
        <v>1.5415384923541789E-2</v>
      </c>
      <c r="BT153" s="17">
        <f t="shared" si="218"/>
        <v>6.5913644771878013E-2</v>
      </c>
      <c r="BU153" s="12">
        <f>(BU$3*temperature!$I263+BU$4*temperature!$I263^2+BU$5*temperature!$I263^6)*(K153/K$56)^$BW$1</f>
        <v>-2.1562535220263137</v>
      </c>
      <c r="BV153" s="12">
        <f>(BV$3*temperature!$I263+BV$4*temperature!$I263^2+BV$5*temperature!$I263^6)*(L153/L$56)^$BW$1</f>
        <v>-2.836263782572634</v>
      </c>
      <c r="BW153" s="12">
        <f>(BW$3*temperature!$I263+BW$4*temperature!$I263^2+BW$5*temperature!$I263^6)*(M153/M$56)^$BW$1</f>
        <v>-3.4964174156838972</v>
      </c>
      <c r="BX153" s="12">
        <f>(BX$3*temperature!$M263+BX$4*temperature!$M263^2+BX$5*temperature!$M263^6)*(K153/K$56)^$BW$1</f>
        <v>-2.1562597013346174</v>
      </c>
      <c r="BY153" s="12">
        <f>(BY$3*temperature!$M263+BY$4*temperature!$M263^2+BY$5*temperature!$M263^6)*(L153/L$56)^$BW$1</f>
        <v>-2.8362684365916255</v>
      </c>
      <c r="BZ153" s="12">
        <f>(BZ$3*temperature!$M263+BZ$4*temperature!$M263^2+BZ$5*temperature!$M263^6)*(M153/M$56)^$BW$1</f>
        <v>-3.4964215142691795</v>
      </c>
      <c r="CA153" s="19">
        <f t="shared" si="227"/>
        <v>-6.1793083037109398E-6</v>
      </c>
      <c r="CB153" s="19">
        <f t="shared" si="228"/>
        <v>-4.6540189915234009E-6</v>
      </c>
      <c r="CC153" s="19">
        <f t="shared" si="229"/>
        <v>-4.0985852822750246E-6</v>
      </c>
      <c r="CD153" s="19">
        <f t="shared" si="230"/>
        <v>-1.6235496630857809E-2</v>
      </c>
      <c r="CE153" s="19">
        <f t="shared" si="231"/>
        <v>-2.50276429989539E-4</v>
      </c>
      <c r="CF153" s="19"/>
      <c r="CG153" s="19"/>
      <c r="CH153" s="19"/>
    </row>
    <row r="154" spans="1:86" x14ac:dyDescent="0.3">
      <c r="A154" s="2">
        <f t="shared" si="174"/>
        <v>2108</v>
      </c>
      <c r="B154" s="5">
        <f t="shared" si="175"/>
        <v>1164.8092348354535</v>
      </c>
      <c r="C154" s="5">
        <f t="shared" si="176"/>
        <v>2961.1820272489535</v>
      </c>
      <c r="D154" s="5">
        <f t="shared" si="177"/>
        <v>4360.9687136833381</v>
      </c>
      <c r="E154" s="15">
        <f t="shared" si="178"/>
        <v>2.6948915359617375E-5</v>
      </c>
      <c r="F154" s="15">
        <f t="shared" si="179"/>
        <v>5.309117033091882E-5</v>
      </c>
      <c r="G154" s="15">
        <f t="shared" si="180"/>
        <v>1.0838373566411626E-4</v>
      </c>
      <c r="H154" s="5">
        <f t="shared" si="181"/>
        <v>194454.15820819949</v>
      </c>
      <c r="I154" s="5">
        <f t="shared" si="182"/>
        <v>70725.78331934876</v>
      </c>
      <c r="J154" s="5">
        <f t="shared" si="183"/>
        <v>26172.666866235213</v>
      </c>
      <c r="K154" s="5">
        <f t="shared" si="184"/>
        <v>166940.7765604374</v>
      </c>
      <c r="L154" s="5">
        <f t="shared" si="185"/>
        <v>23884.307911005257</v>
      </c>
      <c r="M154" s="5">
        <f t="shared" si="186"/>
        <v>6001.5718030981689</v>
      </c>
      <c r="N154" s="15">
        <f t="shared" si="187"/>
        <v>8.1329823231566234E-3</v>
      </c>
      <c r="O154" s="15">
        <f t="shared" si="188"/>
        <v>1.1167623800016235E-2</v>
      </c>
      <c r="P154" s="15">
        <f t="shared" si="189"/>
        <v>1.019558700693235E-2</v>
      </c>
      <c r="Q154" s="5">
        <f t="shared" si="190"/>
        <v>9498.7377371611001</v>
      </c>
      <c r="R154" s="5">
        <f t="shared" si="191"/>
        <v>12754.74705944177</v>
      </c>
      <c r="S154" s="5">
        <f t="shared" si="192"/>
        <v>6589.4296210745888</v>
      </c>
      <c r="T154" s="5">
        <f t="shared" si="193"/>
        <v>48.848210934069755</v>
      </c>
      <c r="U154" s="5">
        <f t="shared" si="194"/>
        <v>180.34083838775098</v>
      </c>
      <c r="V154" s="5">
        <f t="shared" si="195"/>
        <v>251.7676037658764</v>
      </c>
      <c r="W154" s="15">
        <f t="shared" si="196"/>
        <v>-1.0734613539272964E-2</v>
      </c>
      <c r="X154" s="15">
        <f t="shared" si="197"/>
        <v>-1.217998157191269E-2</v>
      </c>
      <c r="Y154" s="15">
        <f t="shared" si="198"/>
        <v>-9.7425357312937999E-3</v>
      </c>
      <c r="Z154" s="5">
        <f t="shared" si="213"/>
        <v>14071.216614361672</v>
      </c>
      <c r="AA154" s="5">
        <f t="shared" si="214"/>
        <v>36326.697937844765</v>
      </c>
      <c r="AB154" s="5">
        <f t="shared" si="215"/>
        <v>38176.517197642599</v>
      </c>
      <c r="AC154" s="16">
        <f t="shared" si="199"/>
        <v>1.5551936967261895</v>
      </c>
      <c r="AD154" s="16">
        <f t="shared" si="200"/>
        <v>2.9602753832531383</v>
      </c>
      <c r="AE154" s="16">
        <f t="shared" si="201"/>
        <v>6.101344343459016</v>
      </c>
      <c r="AF154" s="15">
        <f t="shared" si="202"/>
        <v>-4.0504037456468023E-3</v>
      </c>
      <c r="AG154" s="15">
        <f t="shared" si="203"/>
        <v>2.9673830763510267E-4</v>
      </c>
      <c r="AH154" s="15">
        <f t="shared" si="204"/>
        <v>9.7937136394747881E-3</v>
      </c>
      <c r="AI154" s="1">
        <f t="shared" si="168"/>
        <v>355979.23918692482</v>
      </c>
      <c r="AJ154" s="1">
        <f t="shared" si="169"/>
        <v>125798.53313782679</v>
      </c>
      <c r="AK154" s="1">
        <f t="shared" si="170"/>
        <v>46962.158610563922</v>
      </c>
      <c r="AL154" s="14">
        <f t="shared" si="205"/>
        <v>54.338339534606952</v>
      </c>
      <c r="AM154" s="14">
        <f t="shared" si="206"/>
        <v>11.615400155687666</v>
      </c>
      <c r="AN154" s="14">
        <f t="shared" si="207"/>
        <v>3.8672395624093343</v>
      </c>
      <c r="AO154" s="11">
        <f t="shared" si="208"/>
        <v>7.7012520993506826E-3</v>
      </c>
      <c r="AP154" s="11">
        <f t="shared" si="209"/>
        <v>9.7015464666395292E-3</v>
      </c>
      <c r="AQ154" s="11">
        <f t="shared" si="210"/>
        <v>8.800526730940228E-3</v>
      </c>
      <c r="AR154" s="1">
        <f t="shared" si="216"/>
        <v>194454.15820819949</v>
      </c>
      <c r="AS154" s="1">
        <f t="shared" si="211"/>
        <v>70725.78331934876</v>
      </c>
      <c r="AT154" s="1">
        <f t="shared" si="212"/>
        <v>26172.666866235213</v>
      </c>
      <c r="AU154" s="1">
        <f t="shared" si="171"/>
        <v>38890.831641639896</v>
      </c>
      <c r="AV154" s="1">
        <f t="shared" si="172"/>
        <v>14145.156663869753</v>
      </c>
      <c r="AW154" s="1">
        <f t="shared" si="173"/>
        <v>5234.5333732470426</v>
      </c>
      <c r="AX154" s="1">
        <f t="shared" si="232"/>
        <v>133552.6212483499</v>
      </c>
      <c r="AY154" s="1">
        <f t="shared" si="219"/>
        <v>19107.446328804206</v>
      </c>
      <c r="AZ154" s="1">
        <f t="shared" si="220"/>
        <v>4801.2574424785353</v>
      </c>
      <c r="BA154" s="1">
        <f t="shared" si="233"/>
        <v>13747.370777048081</v>
      </c>
      <c r="BB154" s="1">
        <f t="shared" si="234"/>
        <v>29190.839086381544</v>
      </c>
      <c r="BC154" s="1">
        <f t="shared" si="235"/>
        <v>36966.331876305623</v>
      </c>
      <c r="BD154" s="1">
        <f t="shared" si="236"/>
        <v>1868.0335904201993</v>
      </c>
      <c r="BE154" s="2">
        <f t="shared" si="242"/>
        <v>0.05</v>
      </c>
      <c r="BF154" s="2">
        <f t="shared" si="243"/>
        <v>3.8949976355871406E-2</v>
      </c>
      <c r="BG154" s="2">
        <f t="shared" si="244"/>
        <v>0.05</v>
      </c>
      <c r="BH154" s="2">
        <f t="shared" si="221"/>
        <v>4.5468095440228597E-2</v>
      </c>
      <c r="BI154" s="2">
        <f t="shared" si="237"/>
        <v>2.5000000000000006E-4</v>
      </c>
      <c r="BJ154" s="2">
        <f t="shared" si="222"/>
        <v>1.5171006581229417E-4</v>
      </c>
      <c r="BK154" s="2">
        <f t="shared" si="223"/>
        <v>2.5000000000000006E-4</v>
      </c>
      <c r="BL154" s="2">
        <f t="shared" si="224"/>
        <v>48.613539552049886</v>
      </c>
      <c r="BM154" s="2">
        <f t="shared" si="225"/>
        <v>10.729813242004457</v>
      </c>
      <c r="BN154" s="2">
        <f t="shared" si="226"/>
        <v>6.5431667165588046</v>
      </c>
      <c r="BO154" s="2">
        <f t="shared" si="238"/>
        <v>138.19285392119644</v>
      </c>
      <c r="BP154" s="2">
        <f t="shared" si="239"/>
        <v>15.166628096792863</v>
      </c>
      <c r="BQ154" s="2">
        <f t="shared" si="240"/>
        <v>6.8556978968870892</v>
      </c>
      <c r="BR154" s="11">
        <f t="shared" si="241"/>
        <v>3.9015517345506651E-2</v>
      </c>
      <c r="BS154" s="17">
        <f t="shared" si="217"/>
        <v>1.4834803731868306E-2</v>
      </c>
      <c r="BT154" s="17">
        <f t="shared" si="218"/>
        <v>6.3993829875609726E-2</v>
      </c>
      <c r="BU154" s="12">
        <f>(BU$3*temperature!$I264+BU$4*temperature!$I264^2+BU$5*temperature!$I264^6)*(K154/K$56)^$BW$1</f>
        <v>-2.2979662656056017</v>
      </c>
      <c r="BV154" s="12">
        <f>(BV$3*temperature!$I264+BV$4*temperature!$I264^2+BV$5*temperature!$I264^6)*(L154/L$56)^$BW$1</f>
        <v>-2.9382379104177141</v>
      </c>
      <c r="BW154" s="12">
        <f>(BW$3*temperature!$I264+BW$4*temperature!$I264^2+BW$5*temperature!$I264^6)*(M154/M$56)^$BW$1</f>
        <v>-3.5842340590326587</v>
      </c>
      <c r="BX154" s="12">
        <f>(BX$3*temperature!$M264+BX$4*temperature!$M264^2+BX$5*temperature!$M264^6)*(K154/K$56)^$BW$1</f>
        <v>-2.2979724755129269</v>
      </c>
      <c r="BY154" s="12">
        <f>(BY$3*temperature!$M264+BY$4*temperature!$M264^2+BY$5*temperature!$M264^6)*(L154/L$56)^$BW$1</f>
        <v>-2.938242575750301</v>
      </c>
      <c r="BZ154" s="12">
        <f>(BZ$3*temperature!$M264+BZ$4*temperature!$M264^2+BZ$5*temperature!$M264^6)*(M154/M$56)^$BW$1</f>
        <v>-3.5842381617966299</v>
      </c>
      <c r="CA154" s="19">
        <f t="shared" si="227"/>
        <v>-6.2099073252497305E-6</v>
      </c>
      <c r="CB154" s="19">
        <f t="shared" si="228"/>
        <v>-4.6653325869172591E-6</v>
      </c>
      <c r="CC154" s="19">
        <f t="shared" si="229"/>
        <v>-4.1027639712254427E-6</v>
      </c>
      <c r="CD154" s="19">
        <f t="shared" si="230"/>
        <v>-1.6448818777870508E-2</v>
      </c>
      <c r="CE154" s="19">
        <f t="shared" si="231"/>
        <v>-2.4401499819077889E-4</v>
      </c>
      <c r="CF154" s="19"/>
      <c r="CG154" s="19"/>
      <c r="CH154" s="19"/>
    </row>
    <row r="155" spans="1:86" x14ac:dyDescent="0.3">
      <c r="A155" s="2">
        <f t="shared" si="174"/>
        <v>2109</v>
      </c>
      <c r="B155" s="5">
        <f t="shared" si="175"/>
        <v>1164.8390556636591</v>
      </c>
      <c r="C155" s="5">
        <f t="shared" si="176"/>
        <v>2961.3313792373738</v>
      </c>
      <c r="D155" s="5">
        <f t="shared" si="177"/>
        <v>4361.4177388596263</v>
      </c>
      <c r="E155" s="15">
        <f t="shared" si="178"/>
        <v>2.5601469591636505E-5</v>
      </c>
      <c r="F155" s="15">
        <f t="shared" si="179"/>
        <v>5.0436611814372876E-5</v>
      </c>
      <c r="G155" s="15">
        <f t="shared" si="180"/>
        <v>1.0296454888091045E-4</v>
      </c>
      <c r="H155" s="5">
        <f t="shared" si="181"/>
        <v>196017.51570925632</v>
      </c>
      <c r="I155" s="5">
        <f t="shared" si="182"/>
        <v>71509.63891204528</v>
      </c>
      <c r="J155" s="5">
        <f t="shared" si="183"/>
        <v>26439.038680016511</v>
      </c>
      <c r="K155" s="5">
        <f t="shared" si="184"/>
        <v>168278.62592362743</v>
      </c>
      <c r="L155" s="5">
        <f t="shared" si="185"/>
        <v>24147.800348659741</v>
      </c>
      <c r="M155" s="5">
        <f t="shared" si="186"/>
        <v>6062.028510694664</v>
      </c>
      <c r="N155" s="15">
        <f t="shared" si="187"/>
        <v>8.0139160171313062E-3</v>
      </c>
      <c r="O155" s="15">
        <f t="shared" si="188"/>
        <v>1.103203151777632E-2</v>
      </c>
      <c r="P155" s="15">
        <f t="shared" si="189"/>
        <v>1.007347901182909E-2</v>
      </c>
      <c r="Q155" s="5">
        <f t="shared" si="190"/>
        <v>9472.3199028574345</v>
      </c>
      <c r="R155" s="5">
        <f t="shared" si="191"/>
        <v>12739.033873561597</v>
      </c>
      <c r="S155" s="5">
        <f t="shared" si="192"/>
        <v>6591.6422894067364</v>
      </c>
      <c r="T155" s="5">
        <f t="shared" si="193"/>
        <v>48.323844267607626</v>
      </c>
      <c r="U155" s="5">
        <f t="shared" si="194"/>
        <v>178.1442902995249</v>
      </c>
      <c r="V155" s="5">
        <f t="shared" si="195"/>
        <v>249.31474889020512</v>
      </c>
      <c r="W155" s="15">
        <f t="shared" si="196"/>
        <v>-1.0734613539272964E-2</v>
      </c>
      <c r="X155" s="15">
        <f t="shared" si="197"/>
        <v>-1.217998157191269E-2</v>
      </c>
      <c r="Y155" s="15">
        <f t="shared" si="198"/>
        <v>-9.7425357312937999E-3</v>
      </c>
      <c r="Z155" s="5">
        <f t="shared" si="213"/>
        <v>13976.915816113182</v>
      </c>
      <c r="AA155" s="5">
        <f t="shared" si="214"/>
        <v>36297.675240297969</v>
      </c>
      <c r="AB155" s="5">
        <f t="shared" si="215"/>
        <v>38568.222855487074</v>
      </c>
      <c r="AC155" s="16">
        <f t="shared" si="199"/>
        <v>1.5488945343517635</v>
      </c>
      <c r="AD155" s="16">
        <f t="shared" si="200"/>
        <v>2.9611538103604986</v>
      </c>
      <c r="AE155" s="16">
        <f t="shared" si="201"/>
        <v>6.1610991627746827</v>
      </c>
      <c r="AF155" s="15">
        <f t="shared" si="202"/>
        <v>-4.0504037456468023E-3</v>
      </c>
      <c r="AG155" s="15">
        <f t="shared" si="203"/>
        <v>2.9673830763510267E-4</v>
      </c>
      <c r="AH155" s="15">
        <f t="shared" si="204"/>
        <v>9.7937136394747881E-3</v>
      </c>
      <c r="AI155" s="1">
        <f t="shared" si="168"/>
        <v>359272.14690987224</v>
      </c>
      <c r="AJ155" s="1">
        <f t="shared" si="169"/>
        <v>127363.83648791387</v>
      </c>
      <c r="AK155" s="1">
        <f t="shared" si="170"/>
        <v>47500.476122754568</v>
      </c>
      <c r="AL155" s="14">
        <f t="shared" si="205"/>
        <v>54.752628053508914</v>
      </c>
      <c r="AM155" s="14">
        <f t="shared" si="206"/>
        <v>11.726960626583294</v>
      </c>
      <c r="AN155" s="14">
        <f t="shared" si="207"/>
        <v>3.9009329701018278</v>
      </c>
      <c r="AO155" s="11">
        <f t="shared" si="208"/>
        <v>7.6242395783571761E-3</v>
      </c>
      <c r="AP155" s="11">
        <f t="shared" si="209"/>
        <v>9.6045310019731347E-3</v>
      </c>
      <c r="AQ155" s="11">
        <f t="shared" si="210"/>
        <v>8.7125214636308256E-3</v>
      </c>
      <c r="AR155" s="1">
        <f t="shared" si="216"/>
        <v>196017.51570925632</v>
      </c>
      <c r="AS155" s="1">
        <f t="shared" si="211"/>
        <v>71509.63891204528</v>
      </c>
      <c r="AT155" s="1">
        <f t="shared" si="212"/>
        <v>26439.038680016511</v>
      </c>
      <c r="AU155" s="1">
        <f t="shared" si="171"/>
        <v>39203.503141851266</v>
      </c>
      <c r="AV155" s="1">
        <f t="shared" si="172"/>
        <v>14301.927782409057</v>
      </c>
      <c r="AW155" s="1">
        <f t="shared" si="173"/>
        <v>5287.8077360033021</v>
      </c>
      <c r="AX155" s="1">
        <f t="shared" si="232"/>
        <v>134622.90073890195</v>
      </c>
      <c r="AY155" s="1">
        <f t="shared" si="219"/>
        <v>19318.240278927791</v>
      </c>
      <c r="AZ155" s="1">
        <f t="shared" si="220"/>
        <v>4849.6228085557314</v>
      </c>
      <c r="BA155" s="1">
        <f t="shared" si="233"/>
        <v>13757.020446311599</v>
      </c>
      <c r="BB155" s="1">
        <f t="shared" si="234"/>
        <v>29224.801983513371</v>
      </c>
      <c r="BC155" s="1">
        <f t="shared" si="235"/>
        <v>37013.852935609058</v>
      </c>
      <c r="BD155" s="1">
        <f t="shared" si="236"/>
        <v>1815.7349575546953</v>
      </c>
      <c r="BE155" s="2">
        <f t="shared" si="242"/>
        <v>0.05</v>
      </c>
      <c r="BF155" s="2">
        <f t="shared" si="243"/>
        <v>3.8949976355871406E-2</v>
      </c>
      <c r="BG155" s="2">
        <f t="shared" si="244"/>
        <v>0.05</v>
      </c>
      <c r="BH155" s="2">
        <f t="shared" si="221"/>
        <v>4.548539547576759E-2</v>
      </c>
      <c r="BI155" s="2">
        <f t="shared" si="237"/>
        <v>2.5000000000000006E-4</v>
      </c>
      <c r="BJ155" s="2">
        <f t="shared" si="222"/>
        <v>1.5171006581229417E-4</v>
      </c>
      <c r="BK155" s="2">
        <f t="shared" si="223"/>
        <v>2.5000000000000006E-4</v>
      </c>
      <c r="BL155" s="2">
        <f t="shared" si="224"/>
        <v>49.004378927314093</v>
      </c>
      <c r="BM155" s="2">
        <f t="shared" si="225"/>
        <v>10.848732025559782</v>
      </c>
      <c r="BN155" s="2">
        <f t="shared" si="226"/>
        <v>6.609759670004129</v>
      </c>
      <c r="BO155" s="2">
        <f t="shared" si="238"/>
        <v>140.2437549801073</v>
      </c>
      <c r="BP155" s="2">
        <f t="shared" si="239"/>
        <v>15.346981460392842</v>
      </c>
      <c r="BQ155" s="2">
        <f t="shared" si="240"/>
        <v>6.8551353219156823</v>
      </c>
      <c r="BR155" s="11">
        <f t="shared" si="241"/>
        <v>3.8895844075903269E-2</v>
      </c>
      <c r="BS155" s="17">
        <f t="shared" si="217"/>
        <v>1.4277749931751259E-2</v>
      </c>
      <c r="BT155" s="17">
        <f t="shared" si="218"/>
        <v>6.2129931918067691E-2</v>
      </c>
      <c r="BU155" s="12">
        <f>(BU$3*temperature!$I265+BU$4*temperature!$I265^2+BU$5*temperature!$I265^6)*(K155/K$56)^$BW$1</f>
        <v>-2.4409816689013986</v>
      </c>
      <c r="BV155" s="12">
        <f>(BV$3*temperature!$I265+BV$4*temperature!$I265^2+BV$5*temperature!$I265^6)*(L155/L$56)^$BW$1</f>
        <v>-3.0408968235057006</v>
      </c>
      <c r="BW155" s="12">
        <f>(BW$3*temperature!$I265+BW$4*temperature!$I265^2+BW$5*temperature!$I265^6)*(M155/M$56)^$BW$1</f>
        <v>-3.6725661767807485</v>
      </c>
      <c r="BX155" s="12">
        <f>(BX$3*temperature!$M265+BX$4*temperature!$M265^2+BX$5*temperature!$M265^6)*(K155/K$56)^$BW$1</f>
        <v>-2.440987907983343</v>
      </c>
      <c r="BY155" s="12">
        <f>(BY$3*temperature!$M265+BY$4*temperature!$M265^2+BY$5*temperature!$M265^6)*(L155/L$56)^$BW$1</f>
        <v>-3.0409014992747996</v>
      </c>
      <c r="BZ155" s="12">
        <f>(BZ$3*temperature!$M265+BZ$4*temperature!$M265^2+BZ$5*temperature!$M265^6)*(M155/M$56)^$BW$1</f>
        <v>-3.6725702831097098</v>
      </c>
      <c r="CA155" s="19">
        <f t="shared" si="227"/>
        <v>-6.2390819444146928E-6</v>
      </c>
      <c r="CB155" s="19">
        <f t="shared" si="228"/>
        <v>-4.6757690990162359E-6</v>
      </c>
      <c r="CC155" s="19">
        <f t="shared" si="229"/>
        <v>-4.1063289613063603E-6</v>
      </c>
      <c r="CD155" s="19">
        <f t="shared" si="230"/>
        <v>-1.6658992931982457E-2</v>
      </c>
      <c r="CE155" s="19">
        <f t="shared" si="231"/>
        <v>-2.3785293519765723E-4</v>
      </c>
      <c r="CF155" s="19"/>
      <c r="CG155" s="19"/>
      <c r="CH155" s="19"/>
    </row>
    <row r="156" spans="1:86" x14ac:dyDescent="0.3">
      <c r="A156" s="2">
        <f t="shared" si="174"/>
        <v>2110</v>
      </c>
      <c r="B156" s="5">
        <f t="shared" si="175"/>
        <v>1164.8673861757386</v>
      </c>
      <c r="C156" s="5">
        <f t="shared" si="176"/>
        <v>2961.4732707825406</v>
      </c>
      <c r="D156" s="5">
        <f t="shared" si="177"/>
        <v>4361.8443566990909</v>
      </c>
      <c r="E156" s="15">
        <f t="shared" si="178"/>
        <v>2.4321396112054679E-5</v>
      </c>
      <c r="F156" s="15">
        <f t="shared" si="179"/>
        <v>4.7914781223654231E-5</v>
      </c>
      <c r="G156" s="15">
        <f t="shared" si="180"/>
        <v>9.7816321436864918E-5</v>
      </c>
      <c r="H156" s="5">
        <f t="shared" si="181"/>
        <v>197570.10322665513</v>
      </c>
      <c r="I156" s="5">
        <f t="shared" si="182"/>
        <v>72292.410365793417</v>
      </c>
      <c r="J156" s="5">
        <f t="shared" si="183"/>
        <v>26704.791557218861</v>
      </c>
      <c r="K156" s="5">
        <f t="shared" si="184"/>
        <v>169607.37811990606</v>
      </c>
      <c r="L156" s="5">
        <f t="shared" si="185"/>
        <v>24410.96162474931</v>
      </c>
      <c r="M156" s="5">
        <f t="shared" si="186"/>
        <v>6122.3623250574265</v>
      </c>
      <c r="N156" s="15">
        <f t="shared" si="187"/>
        <v>7.8961436069824309E-3</v>
      </c>
      <c r="O156" s="15">
        <f t="shared" si="188"/>
        <v>1.089793986573917E-2</v>
      </c>
      <c r="P156" s="15">
        <f t="shared" si="189"/>
        <v>9.9527434185309183E-3</v>
      </c>
      <c r="Q156" s="5">
        <f t="shared" si="190"/>
        <v>9444.8598209603788</v>
      </c>
      <c r="R156" s="5">
        <f t="shared" si="191"/>
        <v>12721.620487893209</v>
      </c>
      <c r="S156" s="5">
        <f t="shared" si="192"/>
        <v>6593.0335881837564</v>
      </c>
      <c r="T156" s="5">
        <f t="shared" si="193"/>
        <v>47.80510647466285</v>
      </c>
      <c r="U156" s="5">
        <f t="shared" si="194"/>
        <v>175.97449612653523</v>
      </c>
      <c r="V156" s="5">
        <f t="shared" si="195"/>
        <v>246.88579104080375</v>
      </c>
      <c r="W156" s="15">
        <f t="shared" si="196"/>
        <v>-1.0734613539272964E-2</v>
      </c>
      <c r="X156" s="15">
        <f t="shared" si="197"/>
        <v>-1.217998157191269E-2</v>
      </c>
      <c r="Y156" s="15">
        <f t="shared" si="198"/>
        <v>-9.7425357312937999E-3</v>
      </c>
      <c r="Z156" s="5">
        <f t="shared" si="213"/>
        <v>13881.588596124055</v>
      </c>
      <c r="AA156" s="5">
        <f t="shared" si="214"/>
        <v>36263.716031266609</v>
      </c>
      <c r="AB156" s="5">
        <f t="shared" si="215"/>
        <v>38959.026668148203</v>
      </c>
      <c r="AC156" s="16">
        <f t="shared" si="199"/>
        <v>1.5426208861282134</v>
      </c>
      <c r="AD156" s="16">
        <f t="shared" si="200"/>
        <v>2.9620324981308324</v>
      </c>
      <c r="AE156" s="16">
        <f t="shared" si="201"/>
        <v>6.2214392036793056</v>
      </c>
      <c r="AF156" s="15">
        <f t="shared" si="202"/>
        <v>-4.0504037456468023E-3</v>
      </c>
      <c r="AG156" s="15">
        <f t="shared" si="203"/>
        <v>2.9673830763510267E-4</v>
      </c>
      <c r="AH156" s="15">
        <f t="shared" si="204"/>
        <v>9.7937136394747881E-3</v>
      </c>
      <c r="AI156" s="1">
        <f t="shared" si="168"/>
        <v>362548.43536073633</v>
      </c>
      <c r="AJ156" s="1">
        <f t="shared" si="169"/>
        <v>128929.38062153154</v>
      </c>
      <c r="AK156" s="1">
        <f t="shared" si="170"/>
        <v>48038.236246482411</v>
      </c>
      <c r="AL156" s="14">
        <f t="shared" si="205"/>
        <v>55.165900735795297</v>
      </c>
      <c r="AM156" s="14">
        <f t="shared" si="206"/>
        <v>11.838466263911261</v>
      </c>
      <c r="AN156" s="14">
        <f t="shared" si="207"/>
        <v>3.9345800627097236</v>
      </c>
      <c r="AO156" s="11">
        <f t="shared" si="208"/>
        <v>7.5479971825736045E-3</v>
      </c>
      <c r="AP156" s="11">
        <f t="shared" si="209"/>
        <v>9.5084856919534031E-3</v>
      </c>
      <c r="AQ156" s="11">
        <f t="shared" si="210"/>
        <v>8.6253962489945164E-3</v>
      </c>
      <c r="AR156" s="1">
        <f t="shared" si="216"/>
        <v>197570.10322665513</v>
      </c>
      <c r="AS156" s="1">
        <f t="shared" si="211"/>
        <v>72292.410365793417</v>
      </c>
      <c r="AT156" s="1">
        <f t="shared" si="212"/>
        <v>26704.791557218861</v>
      </c>
      <c r="AU156" s="1">
        <f t="shared" si="171"/>
        <v>39514.020645331031</v>
      </c>
      <c r="AV156" s="1">
        <f t="shared" si="172"/>
        <v>14458.482073158684</v>
      </c>
      <c r="AW156" s="1">
        <f t="shared" si="173"/>
        <v>5340.9583114437728</v>
      </c>
      <c r="AX156" s="1">
        <f t="shared" si="232"/>
        <v>135685.90249592485</v>
      </c>
      <c r="AY156" s="1">
        <f t="shared" si="219"/>
        <v>19528.769299799449</v>
      </c>
      <c r="AZ156" s="1">
        <f t="shared" si="220"/>
        <v>4897.8898600459415</v>
      </c>
      <c r="BA156" s="1">
        <f t="shared" si="233"/>
        <v>13766.516872248843</v>
      </c>
      <c r="BB156" s="1">
        <f t="shared" si="234"/>
        <v>29258.301648621436</v>
      </c>
      <c r="BC156" s="1">
        <f t="shared" si="235"/>
        <v>37060.671199246848</v>
      </c>
      <c r="BD156" s="1">
        <f t="shared" si="236"/>
        <v>1764.8701839486771</v>
      </c>
      <c r="BE156" s="2">
        <f t="shared" si="242"/>
        <v>0.05</v>
      </c>
      <c r="BF156" s="2">
        <f t="shared" si="243"/>
        <v>3.8949976355871406E-2</v>
      </c>
      <c r="BG156" s="2">
        <f t="shared" si="244"/>
        <v>0.05</v>
      </c>
      <c r="BH156" s="2">
        <f t="shared" si="221"/>
        <v>4.5502857002086908E-2</v>
      </c>
      <c r="BI156" s="2">
        <f t="shared" si="237"/>
        <v>2.5000000000000006E-4</v>
      </c>
      <c r="BJ156" s="2">
        <f t="shared" si="222"/>
        <v>1.5171006581229417E-4</v>
      </c>
      <c r="BK156" s="2">
        <f t="shared" si="223"/>
        <v>2.5000000000000006E-4</v>
      </c>
      <c r="BL156" s="2">
        <f t="shared" si="224"/>
        <v>49.392525806663798</v>
      </c>
      <c r="BM156" s="2">
        <f t="shared" si="225"/>
        <v>10.967486334323896</v>
      </c>
      <c r="BN156" s="2">
        <f t="shared" si="226"/>
        <v>6.6761978893047171</v>
      </c>
      <c r="BO156" s="2">
        <f t="shared" si="238"/>
        <v>142.3252834922796</v>
      </c>
      <c r="BP156" s="2">
        <f t="shared" si="239"/>
        <v>15.529504323433549</v>
      </c>
      <c r="BQ156" s="2">
        <f t="shared" si="240"/>
        <v>6.854583864399248</v>
      </c>
      <c r="BR156" s="11">
        <f t="shared" si="241"/>
        <v>3.8777400312706573E-2</v>
      </c>
      <c r="BS156" s="17">
        <f t="shared" si="217"/>
        <v>1.3743196695960701E-2</v>
      </c>
      <c r="BT156" s="17">
        <f t="shared" si="218"/>
        <v>6.0320322250551152E-2</v>
      </c>
      <c r="BU156" s="12">
        <f>(BU$3*temperature!$I266+BU$4*temperature!$I266^2+BU$5*temperature!$I266^6)*(K156/K$56)^$BW$1</f>
        <v>-2.5852699170226829</v>
      </c>
      <c r="BV156" s="12">
        <f>(BV$3*temperature!$I266+BV$4*temperature!$I266^2+BV$5*temperature!$I266^6)*(L156/L$56)^$BW$1</f>
        <v>-3.1442197872355</v>
      </c>
      <c r="BW156" s="12">
        <f>(BW$3*temperature!$I266+BW$4*temperature!$I266^2+BW$5*temperature!$I266^6)*(M156/M$56)^$BW$1</f>
        <v>-3.7613971639364143</v>
      </c>
      <c r="BX156" s="12">
        <f>(BX$3*temperature!$M266+BX$4*temperature!$M266^2+BX$5*temperature!$M266^6)*(K156/K$56)^$BW$1</f>
        <v>-2.5852761838935843</v>
      </c>
      <c r="BY156" s="12">
        <f>(BY$3*temperature!$M266+BY$4*temperature!$M266^2+BY$5*temperature!$M266^6)*(L156/L$56)^$BW$1</f>
        <v>-3.1442244725916093</v>
      </c>
      <c r="BZ156" s="12">
        <f>(BZ$3*temperature!$M266+BZ$4*temperature!$M266^2+BZ$5*temperature!$M266^6)*(M156/M$56)^$BW$1</f>
        <v>-3.7614012732373605</v>
      </c>
      <c r="CA156" s="19">
        <f t="shared" si="227"/>
        <v>-6.2668709013280477E-6</v>
      </c>
      <c r="CB156" s="19">
        <f t="shared" si="228"/>
        <v>-4.685356109312977E-6</v>
      </c>
      <c r="CC156" s="19">
        <f t="shared" si="229"/>
        <v>-4.109300946186778E-6</v>
      </c>
      <c r="CD156" s="19">
        <f t="shared" si="230"/>
        <v>-1.6866000426616349E-2</v>
      </c>
      <c r="CE156" s="19">
        <f t="shared" si="231"/>
        <v>-2.317927613371456E-4</v>
      </c>
      <c r="CF156" s="19"/>
      <c r="CG156" s="19"/>
      <c r="CH156" s="19"/>
    </row>
    <row r="157" spans="1:86" x14ac:dyDescent="0.3">
      <c r="A157" s="2">
        <f t="shared" si="174"/>
        <v>2111</v>
      </c>
      <c r="B157" s="5">
        <f t="shared" si="175"/>
        <v>1164.8943008167998</v>
      </c>
      <c r="C157" s="5">
        <f t="shared" si="176"/>
        <v>2961.6080742092163</v>
      </c>
      <c r="D157" s="5">
        <f t="shared" si="177"/>
        <v>4362.2496832902607</v>
      </c>
      <c r="E157" s="15">
        <f t="shared" si="178"/>
        <v>2.3105326306451945E-5</v>
      </c>
      <c r="F157" s="15">
        <f t="shared" si="179"/>
        <v>4.5519042162471515E-5</v>
      </c>
      <c r="G157" s="15">
        <f t="shared" si="180"/>
        <v>9.2925505365021663E-5</v>
      </c>
      <c r="H157" s="5">
        <f t="shared" si="181"/>
        <v>199111.73096138137</v>
      </c>
      <c r="I157" s="5">
        <f t="shared" si="182"/>
        <v>73073.988466637864</v>
      </c>
      <c r="J157" s="5">
        <f t="shared" si="183"/>
        <v>26969.895505921413</v>
      </c>
      <c r="K157" s="5">
        <f t="shared" si="184"/>
        <v>170926.86505699987</v>
      </c>
      <c r="L157" s="5">
        <f t="shared" si="185"/>
        <v>24673.753797132482</v>
      </c>
      <c r="M157" s="5">
        <f t="shared" si="186"/>
        <v>6182.5657548284025</v>
      </c>
      <c r="N157" s="15">
        <f t="shared" si="187"/>
        <v>7.7796552940108121E-3</v>
      </c>
      <c r="O157" s="15">
        <f t="shared" si="188"/>
        <v>1.0765334705894469E-2</v>
      </c>
      <c r="P157" s="15">
        <f t="shared" si="189"/>
        <v>9.833366039866176E-3</v>
      </c>
      <c r="Q157" s="5">
        <f t="shared" si="190"/>
        <v>9416.3794627605421</v>
      </c>
      <c r="R157" s="5">
        <f t="shared" si="191"/>
        <v>12702.533989243995</v>
      </c>
      <c r="S157" s="5">
        <f t="shared" si="192"/>
        <v>6593.6134681147696</v>
      </c>
      <c r="T157" s="5">
        <f t="shared" si="193"/>
        <v>47.291937131453551</v>
      </c>
      <c r="U157" s="5">
        <f t="shared" si="194"/>
        <v>173.83113000658741</v>
      </c>
      <c r="V157" s="5">
        <f t="shared" si="195"/>
        <v>244.48049740003998</v>
      </c>
      <c r="W157" s="15">
        <f t="shared" si="196"/>
        <v>-1.0734613539272964E-2</v>
      </c>
      <c r="X157" s="15">
        <f t="shared" si="197"/>
        <v>-1.217998157191269E-2</v>
      </c>
      <c r="Y157" s="15">
        <f t="shared" si="198"/>
        <v>-9.7425357312937999E-3</v>
      </c>
      <c r="Z157" s="5">
        <f t="shared" si="213"/>
        <v>13785.283084858635</v>
      </c>
      <c r="AA157" s="5">
        <f t="shared" si="214"/>
        <v>36224.892142801902</v>
      </c>
      <c r="AB157" s="5">
        <f t="shared" si="215"/>
        <v>39348.88384028287</v>
      </c>
      <c r="AC157" s="16">
        <f t="shared" si="199"/>
        <v>1.5363726487129266</v>
      </c>
      <c r="AD157" s="16">
        <f t="shared" si="200"/>
        <v>2.9629114466414879</v>
      </c>
      <c r="AE157" s="16">
        <f t="shared" si="201"/>
        <v>6.2823701976655428</v>
      </c>
      <c r="AF157" s="15">
        <f t="shared" si="202"/>
        <v>-4.0504037456468023E-3</v>
      </c>
      <c r="AG157" s="15">
        <f t="shared" si="203"/>
        <v>2.9673830763510267E-4</v>
      </c>
      <c r="AH157" s="15">
        <f t="shared" si="204"/>
        <v>9.7937136394747881E-3</v>
      </c>
      <c r="AI157" s="1">
        <f t="shared" si="168"/>
        <v>365807.61246999371</v>
      </c>
      <c r="AJ157" s="1">
        <f t="shared" si="169"/>
        <v>130494.92463253708</v>
      </c>
      <c r="AK157" s="1">
        <f t="shared" si="170"/>
        <v>48575.37093327794</v>
      </c>
      <c r="AL157" s="14">
        <f t="shared" si="205"/>
        <v>55.578128878489942</v>
      </c>
      <c r="AM157" s="14">
        <f t="shared" si="206"/>
        <v>11.949906492125484</v>
      </c>
      <c r="AN157" s="14">
        <f t="shared" si="207"/>
        <v>3.9681780017028463</v>
      </c>
      <c r="AO157" s="11">
        <f t="shared" si="208"/>
        <v>7.4725172107478685E-3</v>
      </c>
      <c r="AP157" s="11">
        <f t="shared" si="209"/>
        <v>9.413400835033869E-3</v>
      </c>
      <c r="AQ157" s="11">
        <f t="shared" si="210"/>
        <v>8.5391422865045714E-3</v>
      </c>
      <c r="AR157" s="1">
        <f t="shared" si="216"/>
        <v>199111.73096138137</v>
      </c>
      <c r="AS157" s="1">
        <f t="shared" si="211"/>
        <v>73073.988466637864</v>
      </c>
      <c r="AT157" s="1">
        <f t="shared" si="212"/>
        <v>26969.895505921413</v>
      </c>
      <c r="AU157" s="1">
        <f t="shared" si="171"/>
        <v>39822.34619227628</v>
      </c>
      <c r="AV157" s="1">
        <f t="shared" si="172"/>
        <v>14614.797693327573</v>
      </c>
      <c r="AW157" s="1">
        <f t="shared" si="173"/>
        <v>5393.9791011842826</v>
      </c>
      <c r="AX157" s="1">
        <f t="shared" si="232"/>
        <v>136741.49204559991</v>
      </c>
      <c r="AY157" s="1">
        <f t="shared" si="219"/>
        <v>19739.003037705985</v>
      </c>
      <c r="AZ157" s="1">
        <f t="shared" si="220"/>
        <v>4946.0526038627222</v>
      </c>
      <c r="BA157" s="1">
        <f t="shared" si="233"/>
        <v>13775.862358526809</v>
      </c>
      <c r="BB157" s="1">
        <f t="shared" si="234"/>
        <v>29291.345768489264</v>
      </c>
      <c r="BC157" s="1">
        <f t="shared" si="235"/>
        <v>37106.801147163242</v>
      </c>
      <c r="BD157" s="1">
        <f t="shared" si="236"/>
        <v>1715.4013746675635</v>
      </c>
      <c r="BE157" s="2">
        <f t="shared" si="242"/>
        <v>0.05</v>
      </c>
      <c r="BF157" s="2">
        <f t="shared" si="243"/>
        <v>3.8949976355871406E-2</v>
      </c>
      <c r="BG157" s="2">
        <f t="shared" si="244"/>
        <v>0.05</v>
      </c>
      <c r="BH157" s="2">
        <f t="shared" si="221"/>
        <v>4.5520477511075678E-2</v>
      </c>
      <c r="BI157" s="2">
        <f t="shared" si="237"/>
        <v>2.5000000000000006E-4</v>
      </c>
      <c r="BJ157" s="2">
        <f t="shared" si="222"/>
        <v>1.5171006581229417E-4</v>
      </c>
      <c r="BK157" s="2">
        <f t="shared" si="223"/>
        <v>2.5000000000000006E-4</v>
      </c>
      <c r="BL157" s="2">
        <f t="shared" si="224"/>
        <v>49.777932740345356</v>
      </c>
      <c r="BM157" s="2">
        <f t="shared" si="225"/>
        <v>11.086059599440455</v>
      </c>
      <c r="BN157" s="2">
        <f t="shared" si="226"/>
        <v>6.7424738764803545</v>
      </c>
      <c r="BO157" s="2">
        <f t="shared" si="238"/>
        <v>144.43789781878337</v>
      </c>
      <c r="BP157" s="2">
        <f t="shared" si="239"/>
        <v>15.714222760330992</v>
      </c>
      <c r="BQ157" s="2">
        <f t="shared" si="240"/>
        <v>6.854043335864934</v>
      </c>
      <c r="BR157" s="11">
        <f t="shared" si="241"/>
        <v>3.8660180285586793E-2</v>
      </c>
      <c r="BS157" s="17">
        <f t="shared" si="217"/>
        <v>1.3230165280668929E-2</v>
      </c>
      <c r="BT157" s="17">
        <f t="shared" si="218"/>
        <v>5.8563419660729275E-2</v>
      </c>
      <c r="BU157" s="12">
        <f>(BU$3*temperature!$I267+BU$4*temperature!$I267^2+BU$5*temperature!$I267^6)*(K157/K$56)^$BW$1</f>
        <v>-2.7308012905008692</v>
      </c>
      <c r="BV157" s="12">
        <f>(BV$3*temperature!$I267+BV$4*temperature!$I267^2+BV$5*temperature!$I267^6)*(L157/L$56)^$BW$1</f>
        <v>-3.2481862161660762</v>
      </c>
      <c r="BW157" s="12">
        <f>(BW$3*temperature!$I267+BW$4*temperature!$I267^2+BW$5*temperature!$I267^6)*(M157/M$56)^$BW$1</f>
        <v>-3.8507105391548784</v>
      </c>
      <c r="BX157" s="12">
        <f>(BX$3*temperature!$M267+BX$4*temperature!$M267^2+BX$5*temperature!$M267^6)*(K157/K$56)^$BW$1</f>
        <v>-2.7308075838133612</v>
      </c>
      <c r="BY157" s="12">
        <f>(BY$3*temperature!$M267+BY$4*temperature!$M267^2+BY$5*temperature!$M267^6)*(L157/L$56)^$BW$1</f>
        <v>-3.2481909102868025</v>
      </c>
      <c r="BZ157" s="12">
        <f>(BZ$3*temperature!$M267+BZ$4*temperature!$M267^2+BZ$5*temperature!$M267^6)*(M157/M$56)^$BW$1</f>
        <v>-3.850714650855116</v>
      </c>
      <c r="CA157" s="19">
        <f t="shared" si="227"/>
        <v>-6.2933124920228067E-6</v>
      </c>
      <c r="CB157" s="19">
        <f t="shared" si="228"/>
        <v>-4.694120726345119E-6</v>
      </c>
      <c r="CC157" s="19">
        <f t="shared" si="229"/>
        <v>-4.111700237618976E-6</v>
      </c>
      <c r="CD157" s="19">
        <f t="shared" si="230"/>
        <v>-1.7069825933457506E-2</v>
      </c>
      <c r="CE157" s="19">
        <f t="shared" si="231"/>
        <v>-2.2583661841189158E-4</v>
      </c>
      <c r="CF157" s="19"/>
      <c r="CG157" s="19"/>
      <c r="CH157" s="19"/>
    </row>
    <row r="158" spans="1:86" x14ac:dyDescent="0.3">
      <c r="A158" s="2">
        <f t="shared" si="174"/>
        <v>2112</v>
      </c>
      <c r="B158" s="5">
        <f t="shared" si="175"/>
        <v>1164.9198703165862</v>
      </c>
      <c r="C158" s="5">
        <f t="shared" si="176"/>
        <v>2961.7361432938751</v>
      </c>
      <c r="D158" s="5">
        <f t="shared" si="177"/>
        <v>4362.6347793337909</v>
      </c>
      <c r="E158" s="15">
        <f t="shared" si="178"/>
        <v>2.1950059991129345E-5</v>
      </c>
      <c r="F158" s="15">
        <f t="shared" si="179"/>
        <v>4.3243090054347937E-5</v>
      </c>
      <c r="G158" s="15">
        <f t="shared" si="180"/>
        <v>8.8279230096770575E-5</v>
      </c>
      <c r="H158" s="5">
        <f t="shared" si="181"/>
        <v>200642.21512085095</v>
      </c>
      <c r="I158" s="5">
        <f t="shared" si="182"/>
        <v>73854.265563476147</v>
      </c>
      <c r="J158" s="5">
        <f t="shared" si="183"/>
        <v>27234.32102837487</v>
      </c>
      <c r="K158" s="5">
        <f t="shared" si="184"/>
        <v>172236.92395797416</v>
      </c>
      <c r="L158" s="5">
        <f t="shared" si="185"/>
        <v>24936.139477076988</v>
      </c>
      <c r="M158" s="5">
        <f t="shared" si="186"/>
        <v>6242.6314385486494</v>
      </c>
      <c r="N158" s="15">
        <f t="shared" si="187"/>
        <v>7.6644411663280287E-3</v>
      </c>
      <c r="O158" s="15">
        <f t="shared" si="188"/>
        <v>1.0634201917626207E-2</v>
      </c>
      <c r="P158" s="15">
        <f t="shared" si="189"/>
        <v>9.7153327764185615E-3</v>
      </c>
      <c r="Q158" s="5">
        <f t="shared" si="190"/>
        <v>9386.9008623272566</v>
      </c>
      <c r="R158" s="5">
        <f t="shared" si="191"/>
        <v>12681.801759345144</v>
      </c>
      <c r="S158" s="5">
        <f t="shared" si="192"/>
        <v>6593.3920119879831</v>
      </c>
      <c r="T158" s="5">
        <f t="shared" si="193"/>
        <v>46.784276462823804</v>
      </c>
      <c r="U158" s="5">
        <f t="shared" si="194"/>
        <v>171.71387004648241</v>
      </c>
      <c r="V158" s="5">
        <f t="shared" si="195"/>
        <v>242.09863741851561</v>
      </c>
      <c r="W158" s="15">
        <f t="shared" si="196"/>
        <v>-1.0734613539272964E-2</v>
      </c>
      <c r="X158" s="15">
        <f t="shared" si="197"/>
        <v>-1.217998157191269E-2</v>
      </c>
      <c r="Y158" s="15">
        <f t="shared" si="198"/>
        <v>-9.7425357312937999E-3</v>
      </c>
      <c r="Z158" s="5">
        <f t="shared" si="213"/>
        <v>13688.046871120327</v>
      </c>
      <c r="AA158" s="5">
        <f t="shared" si="214"/>
        <v>36181.276406949786</v>
      </c>
      <c r="AB158" s="5">
        <f t="shared" si="215"/>
        <v>39737.750304788162</v>
      </c>
      <c r="AC158" s="16">
        <f t="shared" si="199"/>
        <v>1.5301497191818705</v>
      </c>
      <c r="AD158" s="16">
        <f t="shared" si="200"/>
        <v>2.963790655969837</v>
      </c>
      <c r="AE158" s="16">
        <f t="shared" si="201"/>
        <v>6.34389793235865</v>
      </c>
      <c r="AF158" s="15">
        <f t="shared" si="202"/>
        <v>-4.0504037456468023E-3</v>
      </c>
      <c r="AG158" s="15">
        <f t="shared" si="203"/>
        <v>2.9673830763510267E-4</v>
      </c>
      <c r="AH158" s="15">
        <f t="shared" si="204"/>
        <v>9.7937136394747881E-3</v>
      </c>
      <c r="AI158" s="1">
        <f t="shared" si="168"/>
        <v>369049.19741527061</v>
      </c>
      <c r="AJ158" s="1">
        <f t="shared" si="169"/>
        <v>132060.22986261096</v>
      </c>
      <c r="AK158" s="1">
        <f t="shared" si="170"/>
        <v>49111.812941134427</v>
      </c>
      <c r="AL158" s="14">
        <f t="shared" si="205"/>
        <v>55.989284317829764</v>
      </c>
      <c r="AM158" s="14">
        <f t="shared" si="206"/>
        <v>12.061270859279519</v>
      </c>
      <c r="AN158" s="14">
        <f t="shared" si="207"/>
        <v>4.0017239899118175</v>
      </c>
      <c r="AO158" s="11">
        <f t="shared" si="208"/>
        <v>7.3977920386403898E-3</v>
      </c>
      <c r="AP158" s="11">
        <f t="shared" si="209"/>
        <v>9.3192668266835303E-3</v>
      </c>
      <c r="AQ158" s="11">
        <f t="shared" si="210"/>
        <v>8.4537508636395257E-3</v>
      </c>
      <c r="AR158" s="1">
        <f t="shared" si="216"/>
        <v>200642.21512085095</v>
      </c>
      <c r="AS158" s="1">
        <f t="shared" si="211"/>
        <v>73854.265563476147</v>
      </c>
      <c r="AT158" s="1">
        <f t="shared" si="212"/>
        <v>27234.32102837487</v>
      </c>
      <c r="AU158" s="1">
        <f t="shared" si="171"/>
        <v>40128.443024170192</v>
      </c>
      <c r="AV158" s="1">
        <f t="shared" si="172"/>
        <v>14770.853112695229</v>
      </c>
      <c r="AW158" s="1">
        <f t="shared" si="173"/>
        <v>5446.8642056749741</v>
      </c>
      <c r="AX158" s="1">
        <f t="shared" si="232"/>
        <v>137789.53916637931</v>
      </c>
      <c r="AY158" s="1">
        <f t="shared" si="219"/>
        <v>19948.911581661592</v>
      </c>
      <c r="AZ158" s="1">
        <f t="shared" si="220"/>
        <v>4994.1051508389191</v>
      </c>
      <c r="BA158" s="1">
        <f t="shared" si="233"/>
        <v>13785.059157345351</v>
      </c>
      <c r="BB158" s="1">
        <f t="shared" si="234"/>
        <v>29323.941829003426</v>
      </c>
      <c r="BC158" s="1">
        <f t="shared" si="235"/>
        <v>37152.256790033025</v>
      </c>
      <c r="BD158" s="1">
        <f t="shared" si="236"/>
        <v>1667.2915645036319</v>
      </c>
      <c r="BE158" s="2">
        <f t="shared" si="242"/>
        <v>0.05</v>
      </c>
      <c r="BF158" s="2">
        <f t="shared" si="243"/>
        <v>3.8949976355871406E-2</v>
      </c>
      <c r="BG158" s="2">
        <f t="shared" si="244"/>
        <v>0.05</v>
      </c>
      <c r="BH158" s="2">
        <f t="shared" si="221"/>
        <v>4.5538254472713535E-2</v>
      </c>
      <c r="BI158" s="2">
        <f t="shared" si="237"/>
        <v>2.5000000000000006E-4</v>
      </c>
      <c r="BJ158" s="2">
        <f t="shared" si="222"/>
        <v>1.5171006581229417E-4</v>
      </c>
      <c r="BK158" s="2">
        <f t="shared" si="223"/>
        <v>2.5000000000000006E-4</v>
      </c>
      <c r="BL158" s="2">
        <f t="shared" si="224"/>
        <v>50.160553780212751</v>
      </c>
      <c r="BM158" s="2">
        <f t="shared" si="225"/>
        <v>11.204435489153617</v>
      </c>
      <c r="BN158" s="2">
        <f t="shared" si="226"/>
        <v>6.8085802570937188</v>
      </c>
      <c r="BO158" s="2">
        <f t="shared" si="238"/>
        <v>146.58206317526219</v>
      </c>
      <c r="BP158" s="2">
        <f t="shared" si="239"/>
        <v>15.901163160319548</v>
      </c>
      <c r="BQ158" s="2">
        <f t="shared" si="240"/>
        <v>6.8535135531045155</v>
      </c>
      <c r="BR158" s="11">
        <f t="shared" si="241"/>
        <v>3.8544177892676251E-2</v>
      </c>
      <c r="BS158" s="17">
        <f t="shared" si="217"/>
        <v>1.2737722627463395E-2</v>
      </c>
      <c r="BT158" s="17">
        <f t="shared" si="218"/>
        <v>5.6857688990999293E-2</v>
      </c>
      <c r="BU158" s="12">
        <f>(BU$3*temperature!$I268+BU$4*temperature!$I268^2+BU$5*temperature!$I268^6)*(K158/K$56)^$BW$1</f>
        <v>-2.8775461860504414</v>
      </c>
      <c r="BV158" s="12">
        <f>(BV$3*temperature!$I268+BV$4*temperature!$I268^2+BV$5*temperature!$I268^6)*(L158/L$56)^$BW$1</f>
        <v>-3.3527756859533651</v>
      </c>
      <c r="BW158" s="12">
        <f>(BW$3*temperature!$I268+BW$4*temperature!$I268^2+BW$5*temperature!$I268^6)*(M158/M$56)^$BW$1</f>
        <v>-3.9404899540421376</v>
      </c>
      <c r="BX158" s="12">
        <f>(BX$3*temperature!$M268+BX$4*temperature!$M268^2+BX$5*temperature!$M268^6)*(K158/K$56)^$BW$1</f>
        <v>-2.8775525044949184</v>
      </c>
      <c r="BY158" s="12">
        <f>(BY$3*temperature!$M268+BY$4*temperature!$M268^2+BY$5*temperature!$M268^6)*(L158/L$56)^$BW$1</f>
        <v>-3.3527803880429259</v>
      </c>
      <c r="BZ158" s="12">
        <f>(BZ$3*temperature!$M268+BZ$4*temperature!$M268^2+BZ$5*temperature!$M268^6)*(M158/M$56)^$BW$1</f>
        <v>-3.9404940675888702</v>
      </c>
      <c r="CA158" s="19">
        <f t="shared" si="227"/>
        <v>-6.3184444769603942E-6</v>
      </c>
      <c r="CB158" s="19">
        <f t="shared" si="228"/>
        <v>-4.7020895608262947E-6</v>
      </c>
      <c r="CC158" s="19">
        <f t="shared" si="229"/>
        <v>-4.1135467325759123E-6</v>
      </c>
      <c r="CD158" s="19">
        <f t="shared" si="230"/>
        <v>-1.7270457193841491E-2</v>
      </c>
      <c r="CE158" s="19">
        <f t="shared" si="231"/>
        <v>-2.1998629338463273E-4</v>
      </c>
      <c r="CF158" s="19"/>
      <c r="CG158" s="19"/>
      <c r="CH158" s="19"/>
    </row>
    <row r="159" spans="1:86" x14ac:dyDescent="0.3">
      <c r="A159" s="2">
        <f t="shared" si="174"/>
        <v>2113</v>
      </c>
      <c r="B159" s="5">
        <f t="shared" si="175"/>
        <v>1164.9441618745725</v>
      </c>
      <c r="C159" s="5">
        <f t="shared" si="176"/>
        <v>2961.8578141854987</v>
      </c>
      <c r="D159" s="5">
        <f t="shared" si="177"/>
        <v>4363.0006528713284</v>
      </c>
      <c r="E159" s="15">
        <f t="shared" si="178"/>
        <v>2.0852556991572876E-5</v>
      </c>
      <c r="F159" s="15">
        <f t="shared" si="179"/>
        <v>4.1080935551630536E-5</v>
      </c>
      <c r="G159" s="15">
        <f t="shared" si="180"/>
        <v>8.3865268591932045E-5</v>
      </c>
      <c r="H159" s="5">
        <f t="shared" si="181"/>
        <v>202161.37789521125</v>
      </c>
      <c r="I159" s="5">
        <f t="shared" si="182"/>
        <v>74633.135592838429</v>
      </c>
      <c r="J159" s="5">
        <f t="shared" si="183"/>
        <v>27498.039125832212</v>
      </c>
      <c r="K159" s="5">
        <f t="shared" si="184"/>
        <v>173537.39733748508</v>
      </c>
      <c r="L159" s="5">
        <f t="shared" si="185"/>
        <v>25198.081837484257</v>
      </c>
      <c r="M159" s="5">
        <f t="shared" si="186"/>
        <v>6302.5521455596199</v>
      </c>
      <c r="N159" s="15">
        <f t="shared" si="187"/>
        <v>7.5504912049417783E-3</v>
      </c>
      <c r="O159" s="15">
        <f t="shared" si="188"/>
        <v>1.0504527400805763E-2</v>
      </c>
      <c r="P159" s="15">
        <f t="shared" si="189"/>
        <v>9.5986296165038176E-3</v>
      </c>
      <c r="Q159" s="5">
        <f t="shared" si="190"/>
        <v>9356.4461000165757</v>
      </c>
      <c r="R159" s="5">
        <f t="shared" si="191"/>
        <v>12659.451449941587</v>
      </c>
      <c r="S159" s="5">
        <f t="shared" si="192"/>
        <v>6592.3794268673801</v>
      </c>
      <c r="T159" s="5">
        <f t="shared" si="193"/>
        <v>46.282065335280883</v>
      </c>
      <c r="U159" s="5">
        <f t="shared" si="194"/>
        <v>169.62239827367443</v>
      </c>
      <c r="V159" s="5">
        <f t="shared" si="195"/>
        <v>239.73998279296816</v>
      </c>
      <c r="W159" s="15">
        <f t="shared" si="196"/>
        <v>-1.0734613539272964E-2</v>
      </c>
      <c r="X159" s="15">
        <f t="shared" si="197"/>
        <v>-1.217998157191269E-2</v>
      </c>
      <c r="Y159" s="15">
        <f t="shared" si="198"/>
        <v>-9.7425357312937999E-3</v>
      </c>
      <c r="Z159" s="5">
        <f t="shared" si="213"/>
        <v>13589.926981459064</v>
      </c>
      <c r="AA159" s="5">
        <f t="shared" si="214"/>
        <v>36132.942585066558</v>
      </c>
      <c r="AB159" s="5">
        <f t="shared" si="215"/>
        <v>40125.582730455659</v>
      </c>
      <c r="AC159" s="16">
        <f t="shared" si="199"/>
        <v>1.5239519950278959</v>
      </c>
      <c r="AD159" s="16">
        <f t="shared" si="200"/>
        <v>2.9646701261932744</v>
      </c>
      <c r="AE159" s="16">
        <f t="shared" si="201"/>
        <v>6.4060282520662266</v>
      </c>
      <c r="AF159" s="15">
        <f t="shared" si="202"/>
        <v>-4.0504037456468023E-3</v>
      </c>
      <c r="AG159" s="15">
        <f t="shared" si="203"/>
        <v>2.9673830763510267E-4</v>
      </c>
      <c r="AH159" s="15">
        <f t="shared" si="204"/>
        <v>9.7937136394747881E-3</v>
      </c>
      <c r="AI159" s="1">
        <f t="shared" si="168"/>
        <v>372272.72069791373</v>
      </c>
      <c r="AJ159" s="1">
        <f t="shared" si="169"/>
        <v>133625.05998904508</v>
      </c>
      <c r="AK159" s="1">
        <f t="shared" si="170"/>
        <v>49647.49585269596</v>
      </c>
      <c r="AL159" s="14">
        <f t="shared" si="205"/>
        <v>56.39933942878762</v>
      </c>
      <c r="AM159" s="14">
        <f t="shared" si="206"/>
        <v>12.172549038671983</v>
      </c>
      <c r="AN159" s="14">
        <f t="shared" si="207"/>
        <v>4.0352152717712233</v>
      </c>
      <c r="AO159" s="11">
        <f t="shared" si="208"/>
        <v>7.3238141182539861E-3</v>
      </c>
      <c r="AP159" s="11">
        <f t="shared" si="209"/>
        <v>9.2260741584166955E-3</v>
      </c>
      <c r="AQ159" s="11">
        <f t="shared" si="210"/>
        <v>8.3692133550031297E-3</v>
      </c>
      <c r="AR159" s="1">
        <f t="shared" si="216"/>
        <v>202161.37789521125</v>
      </c>
      <c r="AS159" s="1">
        <f t="shared" si="211"/>
        <v>74633.135592838429</v>
      </c>
      <c r="AT159" s="1">
        <f t="shared" si="212"/>
        <v>27498.039125832212</v>
      </c>
      <c r="AU159" s="1">
        <f t="shared" si="171"/>
        <v>40432.275579042253</v>
      </c>
      <c r="AV159" s="1">
        <f t="shared" si="172"/>
        <v>14926.627118567687</v>
      </c>
      <c r="AW159" s="1">
        <f t="shared" si="173"/>
        <v>5499.607825166443</v>
      </c>
      <c r="AX159" s="1">
        <f t="shared" si="232"/>
        <v>138829.9178699881</v>
      </c>
      <c r="AY159" s="1">
        <f t="shared" si="219"/>
        <v>20158.465469987401</v>
      </c>
      <c r="AZ159" s="1">
        <f t="shared" si="220"/>
        <v>5042.0417164476949</v>
      </c>
      <c r="BA159" s="1">
        <f t="shared" si="233"/>
        <v>13794.109471250616</v>
      </c>
      <c r="BB159" s="1">
        <f t="shared" si="234"/>
        <v>29356.097122737036</v>
      </c>
      <c r="BC159" s="1">
        <f t="shared" si="235"/>
        <v>37197.051688596934</v>
      </c>
      <c r="BD159" s="1">
        <f t="shared" si="236"/>
        <v>1620.5046992176228</v>
      </c>
      <c r="BE159" s="2">
        <f t="shared" si="242"/>
        <v>0.05</v>
      </c>
      <c r="BF159" s="2">
        <f t="shared" si="243"/>
        <v>3.8949976355871406E-2</v>
      </c>
      <c r="BG159" s="2">
        <f t="shared" si="244"/>
        <v>0.05</v>
      </c>
      <c r="BH159" s="2">
        <f t="shared" si="221"/>
        <v>4.5556185335533704E-2</v>
      </c>
      <c r="BI159" s="2">
        <f t="shared" si="237"/>
        <v>2.5000000000000006E-4</v>
      </c>
      <c r="BJ159" s="2">
        <f t="shared" si="222"/>
        <v>1.5171006581229417E-4</v>
      </c>
      <c r="BK159" s="2">
        <f t="shared" si="223"/>
        <v>2.5000000000000006E-4</v>
      </c>
      <c r="BL159" s="2">
        <f t="shared" si="224"/>
        <v>50.540344473802826</v>
      </c>
      <c r="BM159" s="2">
        <f t="shared" si="225"/>
        <v>11.322597912567392</v>
      </c>
      <c r="BN159" s="2">
        <f t="shared" si="226"/>
        <v>6.8745097814580545</v>
      </c>
      <c r="BO159" s="2">
        <f t="shared" si="238"/>
        <v>148.75825173381946</v>
      </c>
      <c r="BP159" s="2">
        <f t="shared" si="239"/>
        <v>16.090352231135604</v>
      </c>
      <c r="BQ159" s="2">
        <f t="shared" si="240"/>
        <v>6.8529943379391653</v>
      </c>
      <c r="BR159" s="11">
        <f t="shared" si="241"/>
        <v>3.8429386718831643E-2</v>
      </c>
      <c r="BS159" s="17">
        <f t="shared" si="217"/>
        <v>1.2264979091510269E-2</v>
      </c>
      <c r="BT159" s="17">
        <f t="shared" si="218"/>
        <v>5.5201639797086692E-2</v>
      </c>
      <c r="BU159" s="12">
        <f>(BU$3*temperature!$I269+BU$4*temperature!$I269^2+BU$5*temperature!$I269^6)*(K159/K$56)^$BW$1</f>
        <v>-3.0254751364132901</v>
      </c>
      <c r="BV159" s="12">
        <f>(BV$3*temperature!$I269+BV$4*temperature!$I269^2+BV$5*temperature!$I269^6)*(L159/L$56)^$BW$1</f>
        <v>-3.457967944654412</v>
      </c>
      <c r="BW159" s="12">
        <f>(BW$3*temperature!$I269+BW$4*temperature!$I269^2+BW$5*temperature!$I269^6)*(M159/M$56)^$BW$1</f>
        <v>-4.0307192019710874</v>
      </c>
      <c r="BX159" s="12">
        <f>(BX$3*temperature!$M269+BX$4*temperature!$M269^2+BX$5*temperature!$M269^6)*(K159/K$56)^$BW$1</f>
        <v>-3.0254814787173996</v>
      </c>
      <c r="BY159" s="12">
        <f>(BY$3*temperature!$M269+BY$4*temperature!$M269^2+BY$5*temperature!$M269^6)*(L159/L$56)^$BW$1</f>
        <v>-3.4579726539431515</v>
      </c>
      <c r="BZ159" s="12">
        <f>(BZ$3*temperature!$M269+BZ$4*temperature!$M269^2+BZ$5*temperature!$M269^6)*(M159/M$56)^$BW$1</f>
        <v>-4.0307233168310272</v>
      </c>
      <c r="CA159" s="19">
        <f t="shared" si="227"/>
        <v>-6.3423041094523569E-6</v>
      </c>
      <c r="CB159" s="19">
        <f t="shared" si="228"/>
        <v>-4.7092887394128979E-6</v>
      </c>
      <c r="CC159" s="19">
        <f t="shared" si="229"/>
        <v>-4.1148599398965757E-6</v>
      </c>
      <c r="CD159" s="19">
        <f t="shared" si="230"/>
        <v>-1.7467885024563746E-2</v>
      </c>
      <c r="CE159" s="19">
        <f t="shared" si="231"/>
        <v>-2.1424324459917967E-4</v>
      </c>
      <c r="CF159" s="19"/>
      <c r="CG159" s="19"/>
      <c r="CH159" s="19"/>
    </row>
    <row r="160" spans="1:86" x14ac:dyDescent="0.3">
      <c r="A160" s="2">
        <f t="shared" si="174"/>
        <v>2114</v>
      </c>
      <c r="B160" s="5">
        <f t="shared" si="175"/>
        <v>1164.9672393358735</v>
      </c>
      <c r="C160" s="5">
        <f t="shared" si="176"/>
        <v>2961.9734062809771</v>
      </c>
      <c r="D160" s="5">
        <f t="shared" si="177"/>
        <v>4363.3482618818671</v>
      </c>
      <c r="E160" s="15">
        <f t="shared" si="178"/>
        <v>1.9809929141994232E-5</v>
      </c>
      <c r="F160" s="15">
        <f t="shared" si="179"/>
        <v>3.9026888774049008E-5</v>
      </c>
      <c r="G160" s="15">
        <f t="shared" si="180"/>
        <v>7.9672005162335436E-5</v>
      </c>
      <c r="H160" s="5">
        <f t="shared" si="181"/>
        <v>203669.04742896892</v>
      </c>
      <c r="I160" s="5">
        <f t="shared" si="182"/>
        <v>75410.49410179301</v>
      </c>
      <c r="J160" s="5">
        <f t="shared" si="183"/>
        <v>27761.021302912472</v>
      </c>
      <c r="K160" s="5">
        <f t="shared" si="184"/>
        <v>174828.13297400268</v>
      </c>
      <c r="L160" s="5">
        <f t="shared" si="185"/>
        <v>25459.544620448716</v>
      </c>
      <c r="M160" s="5">
        <f t="shared" si="186"/>
        <v>6362.3207767833383</v>
      </c>
      <c r="N160" s="15">
        <f t="shared" si="187"/>
        <v>7.4377952897810573E-3</v>
      </c>
      <c r="O160" s="15">
        <f t="shared" si="188"/>
        <v>1.0376297078911412E-2</v>
      </c>
      <c r="P160" s="15">
        <f t="shared" si="189"/>
        <v>9.4832426362116973E-3</v>
      </c>
      <c r="Q160" s="5">
        <f t="shared" si="190"/>
        <v>9325.0372863910688</v>
      </c>
      <c r="R160" s="5">
        <f t="shared" si="191"/>
        <v>12635.51095829806</v>
      </c>
      <c r="S160" s="5">
        <f t="shared" si="192"/>
        <v>6590.5860363668344</v>
      </c>
      <c r="T160" s="5">
        <f t="shared" si="193"/>
        <v>45.785245250107259</v>
      </c>
      <c r="U160" s="5">
        <f t="shared" si="194"/>
        <v>167.55640058851745</v>
      </c>
      <c r="V160" s="5">
        <f t="shared" si="195"/>
        <v>237.40430744438791</v>
      </c>
      <c r="W160" s="15">
        <f t="shared" si="196"/>
        <v>-1.0734613539272964E-2</v>
      </c>
      <c r="X160" s="15">
        <f t="shared" si="197"/>
        <v>-1.217998157191269E-2</v>
      </c>
      <c r="Y160" s="15">
        <f t="shared" si="198"/>
        <v>-9.7425357312937999E-3</v>
      </c>
      <c r="Z160" s="5">
        <f t="shared" si="213"/>
        <v>13490.969860734232</v>
      </c>
      <c r="AA160" s="5">
        <f t="shared" si="214"/>
        <v>36079.965298137511</v>
      </c>
      <c r="AB160" s="5">
        <f t="shared" si="215"/>
        <v>40512.338528926477</v>
      </c>
      <c r="AC160" s="16">
        <f t="shared" si="199"/>
        <v>1.5177793741590491</v>
      </c>
      <c r="AD160" s="16">
        <f t="shared" si="200"/>
        <v>2.9655498573892172</v>
      </c>
      <c r="AE160" s="16">
        <f t="shared" si="201"/>
        <v>6.4687670583333485</v>
      </c>
      <c r="AF160" s="15">
        <f t="shared" si="202"/>
        <v>-4.0504037456468023E-3</v>
      </c>
      <c r="AG160" s="15">
        <f t="shared" si="203"/>
        <v>2.9673830763510267E-4</v>
      </c>
      <c r="AH160" s="15">
        <f t="shared" si="204"/>
        <v>9.7937136394747881E-3</v>
      </c>
      <c r="AI160" s="1">
        <f t="shared" si="168"/>
        <v>375477.7242071646</v>
      </c>
      <c r="AJ160" s="1">
        <f t="shared" si="169"/>
        <v>135189.18110870826</v>
      </c>
      <c r="AK160" s="1">
        <f t="shared" si="170"/>
        <v>50182.35409259281</v>
      </c>
      <c r="AL160" s="14">
        <f t="shared" si="205"/>
        <v>56.808267124372684</v>
      </c>
      <c r="AM160" s="14">
        <f t="shared" si="206"/>
        <v>12.283730830398458</v>
      </c>
      <c r="AN160" s="14">
        <f t="shared" si="207"/>
        <v>4.0686491335386155</v>
      </c>
      <c r="AO160" s="11">
        <f t="shared" si="208"/>
        <v>7.2505759770714459E-3</v>
      </c>
      <c r="AP160" s="11">
        <f t="shared" si="209"/>
        <v>9.1338134168325279E-3</v>
      </c>
      <c r="AQ160" s="11">
        <f t="shared" si="210"/>
        <v>8.2855212214530977E-3</v>
      </c>
      <c r="AR160" s="1">
        <f t="shared" si="216"/>
        <v>203669.04742896892</v>
      </c>
      <c r="AS160" s="1">
        <f t="shared" si="211"/>
        <v>75410.49410179301</v>
      </c>
      <c r="AT160" s="1">
        <f t="shared" si="212"/>
        <v>27761.021302912472</v>
      </c>
      <c r="AU160" s="1">
        <f t="shared" si="171"/>
        <v>40733.809485793783</v>
      </c>
      <c r="AV160" s="1">
        <f t="shared" si="172"/>
        <v>15082.098820358602</v>
      </c>
      <c r="AW160" s="1">
        <f t="shared" si="173"/>
        <v>5552.2042605824945</v>
      </c>
      <c r="AX160" s="1">
        <f t="shared" si="232"/>
        <v>139862.50637920215</v>
      </c>
      <c r="AY160" s="1">
        <f t="shared" si="219"/>
        <v>20367.635696358975</v>
      </c>
      <c r="AZ160" s="1">
        <f t="shared" si="220"/>
        <v>5089.8566214266712</v>
      </c>
      <c r="BA160" s="1">
        <f t="shared" si="233"/>
        <v>13803.01545486314</v>
      </c>
      <c r="BB160" s="1">
        <f t="shared" si="234"/>
        <v>29387.818756197037</v>
      </c>
      <c r="BC160" s="1">
        <f t="shared" si="235"/>
        <v>37241.198972150174</v>
      </c>
      <c r="BD160" s="1">
        <f t="shared" si="236"/>
        <v>1575.0056168948126</v>
      </c>
      <c r="BE160" s="2">
        <f t="shared" si="242"/>
        <v>0.05</v>
      </c>
      <c r="BF160" s="2">
        <f t="shared" si="243"/>
        <v>3.8949976355871406E-2</v>
      </c>
      <c r="BG160" s="2">
        <f t="shared" si="244"/>
        <v>0.05</v>
      </c>
      <c r="BH160" s="2">
        <f t="shared" si="221"/>
        <v>4.5574267527116311E-2</v>
      </c>
      <c r="BI160" s="2">
        <f t="shared" si="237"/>
        <v>2.5000000000000006E-4</v>
      </c>
      <c r="BJ160" s="2">
        <f t="shared" si="222"/>
        <v>1.5171006581229417E-4</v>
      </c>
      <c r="BK160" s="2">
        <f t="shared" si="223"/>
        <v>2.5000000000000006E-4</v>
      </c>
      <c r="BL160" s="2">
        <f t="shared" si="224"/>
        <v>50.917261857242238</v>
      </c>
      <c r="BM160" s="2">
        <f t="shared" si="225"/>
        <v>11.44053102312064</v>
      </c>
      <c r="BN160" s="2">
        <f t="shared" si="226"/>
        <v>6.9402553257281197</v>
      </c>
      <c r="BO160" s="2">
        <f t="shared" si="238"/>
        <v>150.96694272644714</v>
      </c>
      <c r="BP160" s="2">
        <f t="shared" si="239"/>
        <v>16.281817002751065</v>
      </c>
      <c r="BQ160" s="2">
        <f t="shared" si="240"/>
        <v>6.8524855169964214</v>
      </c>
      <c r="BR160" s="11">
        <f t="shared" si="241"/>
        <v>3.8315800053196208E-2</v>
      </c>
      <c r="BS160" s="17">
        <f t="shared" si="217"/>
        <v>1.1811086288942988E-2</v>
      </c>
      <c r="BT160" s="17">
        <f t="shared" si="218"/>
        <v>5.3593825045715235E-2</v>
      </c>
      <c r="BU160" s="12">
        <f>(BU$3*temperature!$I270+BU$4*temperature!$I270^2+BU$5*temperature!$I270^6)*(K160/K$56)^$BW$1</f>
        <v>-3.1745588293002336</v>
      </c>
      <c r="BV160" s="12">
        <f>(BV$3*temperature!$I270+BV$4*temperature!$I270^2+BV$5*temperature!$I270^6)*(L160/L$56)^$BW$1</f>
        <v>-3.5637429234112492</v>
      </c>
      <c r="BW160" s="12">
        <f>(BW$3*temperature!$I270+BW$4*temperature!$I270^2+BW$5*temperature!$I270^6)*(M160/M$56)^$BW$1</f>
        <v>-4.1213822264189313</v>
      </c>
      <c r="BX160" s="12">
        <f>(BX$3*temperature!$M270+BX$4*temperature!$M270^2+BX$5*temperature!$M270^6)*(K160/K$56)^$BW$1</f>
        <v>-3.1745651942283146</v>
      </c>
      <c r="BY160" s="12">
        <f>(BY$3*temperature!$M270+BY$4*temperature!$M270^2+BY$5*temperature!$M270^6)*(L160/L$56)^$BW$1</f>
        <v>-3.5637476391551157</v>
      </c>
      <c r="BZ160" s="12">
        <f>(BZ$3*temperature!$M270+BZ$4*temperature!$M270^2+BZ$5*temperature!$M270^6)*(M160/M$56)^$BW$1</f>
        <v>-4.1213863420778836</v>
      </c>
      <c r="CA160" s="19">
        <f t="shared" si="227"/>
        <v>-6.3649280810373909E-6</v>
      </c>
      <c r="CB160" s="19">
        <f t="shared" si="228"/>
        <v>-4.7157438665124118E-6</v>
      </c>
      <c r="CC160" s="19">
        <f t="shared" si="229"/>
        <v>-4.1156589523083653E-6</v>
      </c>
      <c r="CD160" s="19">
        <f t="shared" si="230"/>
        <v>-1.7662103101005362E-2</v>
      </c>
      <c r="CE160" s="19">
        <f t="shared" si="231"/>
        <v>-2.0860862377018185E-4</v>
      </c>
      <c r="CF160" s="19"/>
      <c r="CG160" s="19"/>
      <c r="CH160" s="19"/>
    </row>
    <row r="161" spans="1:86" x14ac:dyDescent="0.3">
      <c r="A161" s="2">
        <f t="shared" si="174"/>
        <v>2115</v>
      </c>
      <c r="B161" s="5">
        <f t="shared" si="175"/>
        <v>1164.9891633584143</v>
      </c>
      <c r="C161" s="5">
        <f t="shared" si="176"/>
        <v>2962.0832230573214</v>
      </c>
      <c r="D161" s="5">
        <f t="shared" si="177"/>
        <v>4363.678516751851</v>
      </c>
      <c r="E161" s="15">
        <f t="shared" si="178"/>
        <v>1.8819432684894519E-5</v>
      </c>
      <c r="F161" s="15">
        <f t="shared" si="179"/>
        <v>3.7075544335346559E-5</v>
      </c>
      <c r="G161" s="15">
        <f t="shared" si="180"/>
        <v>7.5688404904218658E-5</v>
      </c>
      <c r="H161" s="5">
        <f t="shared" si="181"/>
        <v>205165.05778815268</v>
      </c>
      <c r="I161" s="5">
        <f t="shared" si="182"/>
        <v>76186.238269011083</v>
      </c>
      <c r="J161" s="5">
        <f t="shared" si="183"/>
        <v>28023.239571506558</v>
      </c>
      <c r="K161" s="5">
        <f t="shared" si="184"/>
        <v>176108.9838781897</v>
      </c>
      <c r="L161" s="5">
        <f t="shared" si="185"/>
        <v>25720.492144165779</v>
      </c>
      <c r="M161" s="5">
        <f t="shared" si="186"/>
        <v>6421.9303653849238</v>
      </c>
      <c r="N161" s="15">
        <f t="shared" si="187"/>
        <v>7.3263432057442124E-3</v>
      </c>
      <c r="O161" s="15">
        <f t="shared" si="188"/>
        <v>1.0249496902135169E-2</v>
      </c>
      <c r="P161" s="15">
        <f t="shared" si="189"/>
        <v>9.3691579995629493E-3</v>
      </c>
      <c r="Q161" s="5">
        <f t="shared" si="190"/>
        <v>9292.6965465601897</v>
      </c>
      <c r="R161" s="5">
        <f t="shared" si="191"/>
        <v>12610.008403138871</v>
      </c>
      <c r="S161" s="5">
        <f t="shared" si="192"/>
        <v>6588.0222730080386</v>
      </c>
      <c r="T161" s="5">
        <f t="shared" si="193"/>
        <v>45.293758336546524</v>
      </c>
      <c r="U161" s="5">
        <f t="shared" si="194"/>
        <v>165.51556671709329</v>
      </c>
      <c r="V161" s="5">
        <f t="shared" si="195"/>
        <v>235.09138749634789</v>
      </c>
      <c r="W161" s="15">
        <f t="shared" si="196"/>
        <v>-1.0734613539272964E-2</v>
      </c>
      <c r="X161" s="15">
        <f t="shared" si="197"/>
        <v>-1.217998157191269E-2</v>
      </c>
      <c r="Y161" s="15">
        <f t="shared" si="198"/>
        <v>-9.7425357312937999E-3</v>
      </c>
      <c r="Z161" s="5">
        <f t="shared" si="213"/>
        <v>13391.221353820949</v>
      </c>
      <c r="AA161" s="5">
        <f t="shared" si="214"/>
        <v>36022.419958156737</v>
      </c>
      <c r="AB161" s="5">
        <f t="shared" si="215"/>
        <v>40897.975860956634</v>
      </c>
      <c r="AC161" s="16">
        <f t="shared" si="199"/>
        <v>1.5116317548968898</v>
      </c>
      <c r="AD161" s="16">
        <f t="shared" si="200"/>
        <v>2.9664298496351065</v>
      </c>
      <c r="AE161" s="16">
        <f t="shared" si="201"/>
        <v>6.5321203105031334</v>
      </c>
      <c r="AF161" s="15">
        <f t="shared" si="202"/>
        <v>-4.0504037456468023E-3</v>
      </c>
      <c r="AG161" s="15">
        <f t="shared" si="203"/>
        <v>2.9673830763510267E-4</v>
      </c>
      <c r="AH161" s="15">
        <f t="shared" si="204"/>
        <v>9.7937136394747881E-3</v>
      </c>
      <c r="AI161" s="1">
        <f t="shared" si="168"/>
        <v>378663.76127224194</v>
      </c>
      <c r="AJ161" s="1">
        <f t="shared" si="169"/>
        <v>136752.36181819602</v>
      </c>
      <c r="AK161" s="1">
        <f t="shared" si="170"/>
        <v>50716.322943916028</v>
      </c>
      <c r="AL161" s="14">
        <f t="shared" si="205"/>
        <v>57.216040854714606</v>
      </c>
      <c r="AM161" s="14">
        <f t="shared" si="206"/>
        <v>12.394806162811236</v>
      </c>
      <c r="AN161" s="14">
        <f t="shared" si="207"/>
        <v>4.1020229034898099</v>
      </c>
      <c r="AO161" s="11">
        <f t="shared" si="208"/>
        <v>7.1780702173007312E-3</v>
      </c>
      <c r="AP161" s="11">
        <f t="shared" si="209"/>
        <v>9.0424752826642023E-3</v>
      </c>
      <c r="AQ161" s="11">
        <f t="shared" si="210"/>
        <v>8.2026660092385673E-3</v>
      </c>
      <c r="AR161" s="1">
        <f t="shared" si="216"/>
        <v>205165.05778815268</v>
      </c>
      <c r="AS161" s="1">
        <f t="shared" si="211"/>
        <v>76186.238269011083</v>
      </c>
      <c r="AT161" s="1">
        <f t="shared" si="212"/>
        <v>28023.239571506558</v>
      </c>
      <c r="AU161" s="1">
        <f t="shared" si="171"/>
        <v>41033.01155763054</v>
      </c>
      <c r="AV161" s="1">
        <f t="shared" si="172"/>
        <v>15237.247653802217</v>
      </c>
      <c r="AW161" s="1">
        <f t="shared" si="173"/>
        <v>5604.6479143013121</v>
      </c>
      <c r="AX161" s="1">
        <f t="shared" si="232"/>
        <v>140887.18710255178</v>
      </c>
      <c r="AY161" s="1">
        <f t="shared" si="219"/>
        <v>20576.393715332622</v>
      </c>
      <c r="AZ161" s="1">
        <f t="shared" si="220"/>
        <v>5137.544292307939</v>
      </c>
      <c r="BA161" s="1">
        <f t="shared" si="233"/>
        <v>13811.779216524892</v>
      </c>
      <c r="BB161" s="1">
        <f t="shared" si="234"/>
        <v>29419.113656750298</v>
      </c>
      <c r="BC161" s="1">
        <f t="shared" si="235"/>
        <v>37284.711356219894</v>
      </c>
      <c r="BD161" s="1">
        <f t="shared" si="236"/>
        <v>1530.7600294367837</v>
      </c>
      <c r="BE161" s="2">
        <f t="shared" si="242"/>
        <v>0.05</v>
      </c>
      <c r="BF161" s="2">
        <f t="shared" si="243"/>
        <v>3.8949976355871406E-2</v>
      </c>
      <c r="BG161" s="2">
        <f t="shared" si="244"/>
        <v>0.05</v>
      </c>
      <c r="BH161" s="2">
        <f t="shared" si="221"/>
        <v>4.5592498454610185E-2</v>
      </c>
      <c r="BI161" s="2">
        <f t="shared" si="237"/>
        <v>2.5000000000000006E-4</v>
      </c>
      <c r="BJ161" s="2">
        <f t="shared" si="222"/>
        <v>1.5171006581229417E-4</v>
      </c>
      <c r="BK161" s="2">
        <f t="shared" si="223"/>
        <v>2.5000000000000006E-4</v>
      </c>
      <c r="BL161" s="2">
        <f t="shared" si="224"/>
        <v>51.291264447038181</v>
      </c>
      <c r="BM161" s="2">
        <f t="shared" si="225"/>
        <v>11.558219221782796</v>
      </c>
      <c r="BN161" s="2">
        <f t="shared" si="226"/>
        <v>7.0058098928766412</v>
      </c>
      <c r="BO161" s="2">
        <f t="shared" si="238"/>
        <v>153.20862255003533</v>
      </c>
      <c r="BP161" s="2">
        <f t="shared" si="239"/>
        <v>16.475584831156421</v>
      </c>
      <c r="BQ161" s="2">
        <f t="shared" si="240"/>
        <v>6.8519869214992202</v>
      </c>
      <c r="BR161" s="11">
        <f t="shared" si="241"/>
        <v>3.8203410906144847E-2</v>
      </c>
      <c r="BS161" s="17">
        <f t="shared" si="217"/>
        <v>1.137523505694305E-2</v>
      </c>
      <c r="BT161" s="17">
        <f t="shared" si="218"/>
        <v>5.2032839850208963E-2</v>
      </c>
      <c r="BU161" s="12">
        <f>(BU$3*temperature!$I271+BU$4*temperature!$I271^2+BU$5*temperature!$I271^6)*(K161/K$56)^$BW$1</f>
        <v>-3.3247681254440664</v>
      </c>
      <c r="BV161" s="12">
        <f>(BV$3*temperature!$I271+BV$4*temperature!$I271^2+BV$5*temperature!$I271^6)*(L161/L$56)^$BW$1</f>
        <v>-3.6700807465274345</v>
      </c>
      <c r="BW161" s="12">
        <f>(BW$3*temperature!$I271+BW$4*temperature!$I271^2+BW$5*temperature!$I271^6)*(M161/M$56)^$BW$1</f>
        <v>-4.2124631288351067</v>
      </c>
      <c r="BX161" s="12">
        <f>(BX$3*temperature!$M271+BX$4*temperature!$M271^2+BX$5*temperature!$M271^6)*(K161/K$56)^$BW$1</f>
        <v>-3.3247745117965937</v>
      </c>
      <c r="BY161" s="12">
        <f>(BY$3*temperature!$M271+BY$4*temperature!$M271^2+BY$5*temperature!$M271^6)*(L161/L$56)^$BW$1</f>
        <v>-3.6700854680074837</v>
      </c>
      <c r="BZ161" s="12">
        <f>(BZ$3*temperature!$M271+BZ$4*temperature!$M271^2+BZ$5*temperature!$M271^6)*(M161/M$56)^$BW$1</f>
        <v>-4.2124672447975575</v>
      </c>
      <c r="CA161" s="19">
        <f t="shared" si="227"/>
        <v>-6.3863525272545019E-6</v>
      </c>
      <c r="CB161" s="19">
        <f t="shared" si="228"/>
        <v>-4.7214800491524045E-6</v>
      </c>
      <c r="CC161" s="19">
        <f t="shared" si="229"/>
        <v>-4.1159624508679826E-6</v>
      </c>
      <c r="CD161" s="19">
        <f t="shared" si="230"/>
        <v>-1.785310791144791E-2</v>
      </c>
      <c r="CE161" s="19">
        <f t="shared" si="231"/>
        <v>-2.0308329898968959E-4</v>
      </c>
      <c r="CF161" s="19"/>
      <c r="CG161" s="19"/>
      <c r="CH161" s="19"/>
    </row>
    <row r="162" spans="1:86" x14ac:dyDescent="0.3">
      <c r="A162" s="2">
        <f t="shared" si="174"/>
        <v>2116</v>
      </c>
      <c r="B162" s="5">
        <f t="shared" si="175"/>
        <v>1165.009991571796</v>
      </c>
      <c r="C162" s="5">
        <f t="shared" si="176"/>
        <v>2962.1875528627902</v>
      </c>
      <c r="D162" s="5">
        <f t="shared" si="177"/>
        <v>4363.9922826249767</v>
      </c>
      <c r="E162" s="15">
        <f t="shared" si="178"/>
        <v>1.7878461050649794E-5</v>
      </c>
      <c r="F162" s="15">
        <f t="shared" si="179"/>
        <v>3.5221767118579231E-5</v>
      </c>
      <c r="G162" s="15">
        <f t="shared" si="180"/>
        <v>7.1903984659007724E-5</v>
      </c>
      <c r="H162" s="5">
        <f t="shared" si="181"/>
        <v>206649.24892320464</v>
      </c>
      <c r="I162" s="5">
        <f t="shared" si="182"/>
        <v>76960.266924027936</v>
      </c>
      <c r="J162" s="5">
        <f t="shared" si="183"/>
        <v>28284.666454232258</v>
      </c>
      <c r="K162" s="5">
        <f t="shared" si="184"/>
        <v>177379.80825760966</v>
      </c>
      <c r="L162" s="5">
        <f t="shared" si="185"/>
        <v>25980.889309203296</v>
      </c>
      <c r="M162" s="5">
        <f t="shared" si="186"/>
        <v>6481.3740773205036</v>
      </c>
      <c r="N162" s="15">
        <f t="shared" si="187"/>
        <v>7.2161246486945885E-3</v>
      </c>
      <c r="O162" s="15">
        <f t="shared" si="188"/>
        <v>1.0124112850483868E-2</v>
      </c>
      <c r="P162" s="15">
        <f t="shared" si="189"/>
        <v>9.2563619587016088E-3</v>
      </c>
      <c r="Q162" s="5">
        <f t="shared" si="190"/>
        <v>9259.4460049480931</v>
      </c>
      <c r="R162" s="5">
        <f t="shared" si="191"/>
        <v>12582.972101037898</v>
      </c>
      <c r="S162" s="5">
        <f t="shared" si="192"/>
        <v>6584.6986706678335</v>
      </c>
      <c r="T162" s="5">
        <f t="shared" si="193"/>
        <v>44.807547345062474</v>
      </c>
      <c r="U162" s="5">
        <f t="shared" si="194"/>
        <v>163.4995901646144</v>
      </c>
      <c r="V162" s="5">
        <f t="shared" si="195"/>
        <v>232.80100125354528</v>
      </c>
      <c r="W162" s="15">
        <f t="shared" si="196"/>
        <v>-1.0734613539272964E-2</v>
      </c>
      <c r="X162" s="15">
        <f t="shared" si="197"/>
        <v>-1.217998157191269E-2</v>
      </c>
      <c r="Y162" s="15">
        <f t="shared" si="198"/>
        <v>-9.7425357312937999E-3</v>
      </c>
      <c r="Z162" s="5">
        <f t="shared" si="213"/>
        <v>13290.726688447425</v>
      </c>
      <c r="AA162" s="5">
        <f t="shared" si="214"/>
        <v>35960.382700620401</v>
      </c>
      <c r="AB162" s="5">
        <f t="shared" si="215"/>
        <v>41282.453642006025</v>
      </c>
      <c r="AC162" s="16">
        <f t="shared" si="199"/>
        <v>1.5055090359748169</v>
      </c>
      <c r="AD162" s="16">
        <f t="shared" si="200"/>
        <v>2.9673101030084053</v>
      </c>
      <c r="AE162" s="16">
        <f t="shared" si="201"/>
        <v>6.5960940262827981</v>
      </c>
      <c r="AF162" s="15">
        <f t="shared" si="202"/>
        <v>-4.0504037456468023E-3</v>
      </c>
      <c r="AG162" s="15">
        <f t="shared" si="203"/>
        <v>2.9673830763510267E-4</v>
      </c>
      <c r="AH162" s="15">
        <f t="shared" si="204"/>
        <v>9.7937136394747881E-3</v>
      </c>
      <c r="AI162" s="1">
        <f t="shared" si="168"/>
        <v>381830.39670264832</v>
      </c>
      <c r="AJ162" s="1">
        <f t="shared" si="169"/>
        <v>138314.37329017866</v>
      </c>
      <c r="AK162" s="1">
        <f t="shared" si="170"/>
        <v>51249.338563825739</v>
      </c>
      <c r="AL162" s="14">
        <f t="shared" si="205"/>
        <v>57.622634605937584</v>
      </c>
      <c r="AM162" s="14">
        <f t="shared" si="206"/>
        <v>12.505765093888263</v>
      </c>
      <c r="AN162" s="14">
        <f t="shared" si="207"/>
        <v>4.1353339520909884</v>
      </c>
      <c r="AO162" s="11">
        <f t="shared" si="208"/>
        <v>7.1062895151277235E-3</v>
      </c>
      <c r="AP162" s="11">
        <f t="shared" si="209"/>
        <v>8.9520505298375606E-3</v>
      </c>
      <c r="AQ162" s="11">
        <f t="shared" si="210"/>
        <v>8.1206393491461814E-3</v>
      </c>
      <c r="AR162" s="1">
        <f t="shared" si="216"/>
        <v>206649.24892320464</v>
      </c>
      <c r="AS162" s="1">
        <f t="shared" si="211"/>
        <v>76960.266924027936</v>
      </c>
      <c r="AT162" s="1">
        <f t="shared" si="212"/>
        <v>28284.666454232258</v>
      </c>
      <c r="AU162" s="1">
        <f t="shared" si="171"/>
        <v>41329.84978464093</v>
      </c>
      <c r="AV162" s="1">
        <f t="shared" si="172"/>
        <v>15392.053384805587</v>
      </c>
      <c r="AW162" s="1">
        <f t="shared" si="173"/>
        <v>5656.9332908464521</v>
      </c>
      <c r="AX162" s="1">
        <f t="shared" si="232"/>
        <v>141903.84660608773</v>
      </c>
      <c r="AY162" s="1">
        <f t="shared" si="219"/>
        <v>20784.711447362635</v>
      </c>
      <c r="AZ162" s="1">
        <f t="shared" si="220"/>
        <v>5185.0992618564023</v>
      </c>
      <c r="BA162" s="1">
        <f t="shared" si="233"/>
        <v>13820.402819869354</v>
      </c>
      <c r="BB162" s="1">
        <f t="shared" si="234"/>
        <v>29449.988579243072</v>
      </c>
      <c r="BC162" s="1">
        <f t="shared" si="235"/>
        <v>37327.601159465659</v>
      </c>
      <c r="BD162" s="1">
        <f t="shared" si="236"/>
        <v>1487.7345042079978</v>
      </c>
      <c r="BE162" s="2">
        <f t="shared" si="242"/>
        <v>0.05</v>
      </c>
      <c r="BF162" s="2">
        <f t="shared" si="243"/>
        <v>3.8949976355871406E-2</v>
      </c>
      <c r="BG162" s="2">
        <f t="shared" si="244"/>
        <v>0.05</v>
      </c>
      <c r="BH162" s="2">
        <f t="shared" si="221"/>
        <v>4.5610875505282159E-2</v>
      </c>
      <c r="BI162" s="2">
        <f t="shared" si="237"/>
        <v>2.5000000000000006E-4</v>
      </c>
      <c r="BJ162" s="2">
        <f t="shared" si="222"/>
        <v>1.5171006581229417E-4</v>
      </c>
      <c r="BK162" s="2">
        <f t="shared" si="223"/>
        <v>2.5000000000000006E-4</v>
      </c>
      <c r="BL162" s="2">
        <f t="shared" si="224"/>
        <v>51.66231223080117</v>
      </c>
      <c r="BM162" s="2">
        <f t="shared" si="225"/>
        <v>11.675647159976004</v>
      </c>
      <c r="BN162" s="2">
        <f t="shared" si="226"/>
        <v>7.0711666135580664</v>
      </c>
      <c r="BO162" s="2">
        <f t="shared" si="238"/>
        <v>155.48378487297347</v>
      </c>
      <c r="BP162" s="2">
        <f t="shared" si="239"/>
        <v>16.671683402194297</v>
      </c>
      <c r="BQ162" s="2">
        <f t="shared" si="240"/>
        <v>6.8514983870657931</v>
      </c>
      <c r="BR162" s="11">
        <f t="shared" si="241"/>
        <v>3.8092212025587519E-2</v>
      </c>
      <c r="BS162" s="17">
        <f t="shared" si="217"/>
        <v>1.0956653520348903E-2</v>
      </c>
      <c r="BT162" s="17">
        <f t="shared" si="218"/>
        <v>5.0517320242921319E-2</v>
      </c>
      <c r="BU162" s="12">
        <f>(BU$3*temperature!$I272+BU$4*temperature!$I272^2+BU$5*temperature!$I272^6)*(K162/K$56)^$BW$1</f>
        <v>-3.4760740757793309</v>
      </c>
      <c r="BV162" s="12">
        <f>(BV$3*temperature!$I272+BV$4*temperature!$I272^2+BV$5*temperature!$I272^6)*(L162/L$56)^$BW$1</f>
        <v>-3.7769617409506235</v>
      </c>
      <c r="BW162" s="12">
        <f>(BW$3*temperature!$I272+BW$4*temperature!$I272^2+BW$5*temperature!$I272^6)*(M162/M$56)^$BW$1</f>
        <v>-4.3039461760493811</v>
      </c>
      <c r="BX162" s="12">
        <f>(BX$3*temperature!$M272+BX$4*temperature!$M272^2+BX$5*temperature!$M272^6)*(K162/K$56)^$BW$1</f>
        <v>-3.4760804823923128</v>
      </c>
      <c r="BY162" s="12">
        <f>(BY$3*temperature!$M272+BY$4*temperature!$M272^2+BY$5*temperature!$M272^6)*(L162/L$56)^$BW$1</f>
        <v>-3.7769664674725028</v>
      </c>
      <c r="BZ162" s="12">
        <f>(BZ$3*temperature!$M272+BZ$4*temperature!$M272^2+BZ$5*temperature!$M272^6)*(M162/M$56)^$BW$1</f>
        <v>-4.3039502918380999</v>
      </c>
      <c r="CA162" s="19">
        <f t="shared" si="227"/>
        <v>-6.4066129819018158E-6</v>
      </c>
      <c r="CB162" s="19">
        <f t="shared" si="228"/>
        <v>-4.7265218792169605E-6</v>
      </c>
      <c r="CC162" s="19">
        <f t="shared" si="229"/>
        <v>-4.1157887187281972E-6</v>
      </c>
      <c r="CD162" s="19">
        <f t="shared" si="230"/>
        <v>-1.8040898574037768E-2</v>
      </c>
      <c r="CE162" s="19">
        <f t="shared" si="231"/>
        <v>-1.9766787487148841E-4</v>
      </c>
      <c r="CF162" s="19"/>
      <c r="CG162" s="19"/>
      <c r="CH162" s="19"/>
    </row>
    <row r="163" spans="1:86" x14ac:dyDescent="0.3">
      <c r="A163" s="2">
        <f t="shared" si="174"/>
        <v>2117</v>
      </c>
      <c r="B163" s="5">
        <f t="shared" si="175"/>
        <v>1165.0297787282659</v>
      </c>
      <c r="C163" s="5">
        <f t="shared" si="176"/>
        <v>2962.2866696689312</v>
      </c>
      <c r="D163" s="5">
        <f t="shared" si="177"/>
        <v>4364.2903816374119</v>
      </c>
      <c r="E163" s="15">
        <f t="shared" si="178"/>
        <v>1.6984537998117304E-5</v>
      </c>
      <c r="F163" s="15">
        <f t="shared" si="179"/>
        <v>3.3460678762650268E-5</v>
      </c>
      <c r="G163" s="15">
        <f t="shared" si="180"/>
        <v>6.8308785426057333E-5</v>
      </c>
      <c r="H163" s="5">
        <f t="shared" si="181"/>
        <v>208121.4666277967</v>
      </c>
      <c r="I163" s="5">
        <f t="shared" si="182"/>
        <v>77732.480564738958</v>
      </c>
      <c r="J163" s="5">
        <f t="shared" si="183"/>
        <v>28545.274987448021</v>
      </c>
      <c r="K163" s="5">
        <f t="shared" si="184"/>
        <v>178640.4694779389</v>
      </c>
      <c r="L163" s="5">
        <f t="shared" si="185"/>
        <v>26240.701604151782</v>
      </c>
      <c r="M163" s="5">
        <f t="shared" si="186"/>
        <v>6540.6452117739909</v>
      </c>
      <c r="N163" s="15">
        <f t="shared" si="187"/>
        <v>7.1071292314082157E-3</v>
      </c>
      <c r="O163" s="15">
        <f t="shared" si="188"/>
        <v>1.0000130936874907E-2</v>
      </c>
      <c r="P163" s="15">
        <f t="shared" si="189"/>
        <v>9.1448408541774384E-3</v>
      </c>
      <c r="Q163" s="5">
        <f t="shared" si="190"/>
        <v>9225.3077704949901</v>
      </c>
      <c r="R163" s="5">
        <f t="shared" si="191"/>
        <v>12554.430543274018</v>
      </c>
      <c r="S163" s="5">
        <f t="shared" si="192"/>
        <v>6580.6258571207263</v>
      </c>
      <c r="T163" s="5">
        <f t="shared" si="193"/>
        <v>44.326555640670556</v>
      </c>
      <c r="U163" s="5">
        <f t="shared" si="194"/>
        <v>161.50816816939411</v>
      </c>
      <c r="V163" s="5">
        <f t="shared" si="195"/>
        <v>230.53292918055163</v>
      </c>
      <c r="W163" s="15">
        <f t="shared" si="196"/>
        <v>-1.0734613539272964E-2</v>
      </c>
      <c r="X163" s="15">
        <f t="shared" si="197"/>
        <v>-1.217998157191269E-2</v>
      </c>
      <c r="Y163" s="15">
        <f t="shared" si="198"/>
        <v>-9.7425357312937999E-3</v>
      </c>
      <c r="Z163" s="5">
        <f t="shared" si="213"/>
        <v>13189.530459148336</v>
      </c>
      <c r="AA163" s="5">
        <f t="shared" si="214"/>
        <v>35893.930318183207</v>
      </c>
      <c r="AB163" s="5">
        <f t="shared" si="215"/>
        <v>41665.731547161835</v>
      </c>
      <c r="AC163" s="16">
        <f t="shared" si="199"/>
        <v>1.4994111165363995</v>
      </c>
      <c r="AD163" s="16">
        <f t="shared" si="200"/>
        <v>2.9681906175866004</v>
      </c>
      <c r="AE163" s="16">
        <f t="shared" si="201"/>
        <v>6.6606942823152622</v>
      </c>
      <c r="AF163" s="15">
        <f t="shared" si="202"/>
        <v>-4.0504037456468023E-3</v>
      </c>
      <c r="AG163" s="15">
        <f t="shared" si="203"/>
        <v>2.9673830763510267E-4</v>
      </c>
      <c r="AH163" s="15">
        <f t="shared" si="204"/>
        <v>9.7937136394747881E-3</v>
      </c>
      <c r="AI163" s="1">
        <f t="shared" si="168"/>
        <v>384977.20681702445</v>
      </c>
      <c r="AJ163" s="1">
        <f t="shared" si="169"/>
        <v>139874.98934596637</v>
      </c>
      <c r="AK163" s="1">
        <f t="shared" si="170"/>
        <v>51781.337998289615</v>
      </c>
      <c r="AL163" s="14">
        <f t="shared" si="205"/>
        <v>58.02802289883045</v>
      </c>
      <c r="AM163" s="14">
        <f t="shared" si="206"/>
        <v>12.616597812512683</v>
      </c>
      <c r="AN163" s="14">
        <f t="shared" si="207"/>
        <v>4.1685796921480671</v>
      </c>
      <c r="AO163" s="11">
        <f t="shared" si="208"/>
        <v>7.0352266199764464E-3</v>
      </c>
      <c r="AP163" s="11">
        <f t="shared" si="209"/>
        <v>8.8625300245391853E-3</v>
      </c>
      <c r="AQ163" s="11">
        <f t="shared" si="210"/>
        <v>8.0394329556547194E-3</v>
      </c>
      <c r="AR163" s="1">
        <f t="shared" si="216"/>
        <v>208121.4666277967</v>
      </c>
      <c r="AS163" s="1">
        <f t="shared" si="211"/>
        <v>77732.480564738958</v>
      </c>
      <c r="AT163" s="1">
        <f t="shared" si="212"/>
        <v>28545.274987448021</v>
      </c>
      <c r="AU163" s="1">
        <f t="shared" si="171"/>
        <v>41624.293325559345</v>
      </c>
      <c r="AV163" s="1">
        <f t="shared" si="172"/>
        <v>15546.496112947792</v>
      </c>
      <c r="AW163" s="1">
        <f t="shared" si="173"/>
        <v>5709.0549974896048</v>
      </c>
      <c r="AX163" s="1">
        <f t="shared" si="232"/>
        <v>142912.37558235112</v>
      </c>
      <c r="AY163" s="1">
        <f t="shared" si="219"/>
        <v>20992.561283321425</v>
      </c>
      <c r="AZ163" s="1">
        <f t="shared" si="220"/>
        <v>5232.516169419192</v>
      </c>
      <c r="BA163" s="1">
        <f t="shared" si="233"/>
        <v>13828.888285318459</v>
      </c>
      <c r="BB163" s="1">
        <f t="shared" si="234"/>
        <v>29480.450112327831</v>
      </c>
      <c r="BC163" s="1">
        <f t="shared" si="235"/>
        <v>37369.880319836047</v>
      </c>
      <c r="BD163" s="1">
        <f t="shared" si="236"/>
        <v>1445.8964458543019</v>
      </c>
      <c r="BE163" s="2">
        <f t="shared" si="242"/>
        <v>0.05</v>
      </c>
      <c r="BF163" s="2">
        <f t="shared" si="243"/>
        <v>3.8949976355871406E-2</v>
      </c>
      <c r="BG163" s="2">
        <f t="shared" si="244"/>
        <v>0.05</v>
      </c>
      <c r="BH163" s="2">
        <f t="shared" si="221"/>
        <v>4.5629396047092131E-2</v>
      </c>
      <c r="BI163" s="2">
        <f t="shared" si="237"/>
        <v>2.5000000000000006E-4</v>
      </c>
      <c r="BJ163" s="2">
        <f t="shared" si="222"/>
        <v>1.5171006581229417E-4</v>
      </c>
      <c r="BK163" s="2">
        <f t="shared" si="223"/>
        <v>2.5000000000000006E-4</v>
      </c>
      <c r="BL163" s="2">
        <f t="shared" si="224"/>
        <v>52.030366656949191</v>
      </c>
      <c r="BM163" s="2">
        <f t="shared" si="225"/>
        <v>11.792799742229425</v>
      </c>
      <c r="BN163" s="2">
        <f t="shared" si="226"/>
        <v>7.1363187468620071</v>
      </c>
      <c r="BO163" s="2">
        <f t="shared" si="238"/>
        <v>157.79293074337036</v>
      </c>
      <c r="BP163" s="2">
        <f t="shared" si="239"/>
        <v>16.870140735443783</v>
      </c>
      <c r="BQ163" s="2">
        <f t="shared" si="240"/>
        <v>6.8510197535203146</v>
      </c>
      <c r="BR163" s="11">
        <f t="shared" si="241"/>
        <v>3.7982195912674016E-2</v>
      </c>
      <c r="BS163" s="17">
        <f t="shared" si="217"/>
        <v>1.0554605258977549E-2</v>
      </c>
      <c r="BT163" s="17">
        <f t="shared" si="218"/>
        <v>4.9045941983418759E-2</v>
      </c>
      <c r="BU163" s="12">
        <f>(BU$3*temperature!$I273+BU$4*temperature!$I273^2+BU$5*temperature!$I273^6)*(K163/K$56)^$BW$1</f>
        <v>-3.6284479377647552</v>
      </c>
      <c r="BV163" s="12">
        <f>(BV$3*temperature!$I273+BV$4*temperature!$I273^2+BV$5*temperature!$I273^6)*(L163/L$56)^$BW$1</f>
        <v>-3.8843664451748796</v>
      </c>
      <c r="BW163" s="12">
        <f>(BW$3*temperature!$I273+BW$4*temperature!$I273^2+BW$5*temperature!$I273^6)*(M163/M$56)^$BW$1</f>
        <v>-4.3958158072301394</v>
      </c>
      <c r="BX163" s="12">
        <f>(BX$3*temperature!$M273+BX$4*temperature!$M273^2+BX$5*temperature!$M273^6)*(K163/K$56)^$BW$1</f>
        <v>-3.6284543635091535</v>
      </c>
      <c r="BY163" s="12">
        <f>(BY$3*temperature!$M273+BY$4*temperature!$M273^2+BY$5*temperature!$M273^6)*(L163/L$56)^$BW$1</f>
        <v>-3.8843711760683046</v>
      </c>
      <c r="BZ163" s="12">
        <f>(BZ$3*temperature!$M273+BZ$4*temperature!$M273^2+BZ$5*temperature!$M273^6)*(M163/M$56)^$BW$1</f>
        <v>-4.3958199223857601</v>
      </c>
      <c r="CA163" s="19">
        <f t="shared" si="227"/>
        <v>-6.4257443983528617E-6</v>
      </c>
      <c r="CB163" s="19">
        <f t="shared" si="228"/>
        <v>-4.7308934250089862E-6</v>
      </c>
      <c r="CC163" s="19">
        <f t="shared" si="229"/>
        <v>-4.1151556207097428E-6</v>
      </c>
      <c r="CD163" s="19">
        <f t="shared" si="230"/>
        <v>-1.8225476783832111E-2</v>
      </c>
      <c r="CE163" s="19">
        <f t="shared" si="231"/>
        <v>-1.9236271311000763E-4</v>
      </c>
      <c r="CF163" s="19"/>
      <c r="CG163" s="19"/>
      <c r="CH163" s="19"/>
    </row>
    <row r="164" spans="1:86" x14ac:dyDescent="0.3">
      <c r="A164" s="2">
        <f t="shared" si="174"/>
        <v>2118</v>
      </c>
      <c r="B164" s="5">
        <f t="shared" si="175"/>
        <v>1165.0485768461842</v>
      </c>
      <c r="C164" s="5">
        <f t="shared" si="176"/>
        <v>2962.3808337854553</v>
      </c>
      <c r="D164" s="5">
        <f t="shared" si="177"/>
        <v>4364.5735950438666</v>
      </c>
      <c r="E164" s="15">
        <f t="shared" si="178"/>
        <v>1.6135311098211439E-5</v>
      </c>
      <c r="F164" s="15">
        <f t="shared" si="179"/>
        <v>3.1787644824517755E-5</v>
      </c>
      <c r="G164" s="15">
        <f t="shared" si="180"/>
        <v>6.4893346154754468E-5</v>
      </c>
      <c r="H164" s="5">
        <f t="shared" si="181"/>
        <v>209581.56249377248</v>
      </c>
      <c r="I164" s="5">
        <f t="shared" si="182"/>
        <v>78502.781373169099</v>
      </c>
      <c r="J164" s="5">
        <f t="shared" si="183"/>
        <v>28805.038723834801</v>
      </c>
      <c r="K164" s="5">
        <f t="shared" si="184"/>
        <v>179890.83602085937</v>
      </c>
      <c r="L164" s="5">
        <f t="shared" si="185"/>
        <v>26499.895110668444</v>
      </c>
      <c r="M164" s="5">
        <f t="shared" si="186"/>
        <v>6599.7372014860694</v>
      </c>
      <c r="N164" s="15">
        <f t="shared" si="187"/>
        <v>6.9993464894855251E-3</v>
      </c>
      <c r="O164" s="15">
        <f t="shared" si="188"/>
        <v>9.877537210196019E-3</v>
      </c>
      <c r="P164" s="15">
        <f t="shared" si="189"/>
        <v>9.0345811152858779E-3</v>
      </c>
      <c r="Q164" s="5">
        <f t="shared" si="190"/>
        <v>9190.3039222972839</v>
      </c>
      <c r="R164" s="5">
        <f t="shared" si="191"/>
        <v>12524.412373165515</v>
      </c>
      <c r="S164" s="5">
        <f t="shared" si="192"/>
        <v>6575.8145466818769</v>
      </c>
      <c r="T164" s="5">
        <f t="shared" si="193"/>
        <v>43.850727196340877</v>
      </c>
      <c r="U164" s="5">
        <f t="shared" si="194"/>
        <v>159.54100165737751</v>
      </c>
      <c r="V164" s="5">
        <f t="shared" si="195"/>
        <v>228.28695388077028</v>
      </c>
      <c r="W164" s="15">
        <f t="shared" si="196"/>
        <v>-1.0734613539272964E-2</v>
      </c>
      <c r="X164" s="15">
        <f t="shared" si="197"/>
        <v>-1.217998157191269E-2</v>
      </c>
      <c r="Y164" s="15">
        <f t="shared" si="198"/>
        <v>-9.7425357312937999E-3</v>
      </c>
      <c r="Z164" s="5">
        <f t="shared" si="213"/>
        <v>13087.676612318161</v>
      </c>
      <c r="AA164" s="5">
        <f t="shared" si="214"/>
        <v>35823.140195523825</v>
      </c>
      <c r="AB164" s="5">
        <f t="shared" si="215"/>
        <v>42047.770015410708</v>
      </c>
      <c r="AC164" s="16">
        <f t="shared" si="199"/>
        <v>1.493337896133716</v>
      </c>
      <c r="AD164" s="16">
        <f t="shared" si="200"/>
        <v>2.9690713934472015</v>
      </c>
      <c r="AE164" s="16">
        <f t="shared" si="201"/>
        <v>6.7259272147563447</v>
      </c>
      <c r="AF164" s="15">
        <f t="shared" si="202"/>
        <v>-4.0504037456468023E-3</v>
      </c>
      <c r="AG164" s="15">
        <f t="shared" si="203"/>
        <v>2.9673830763510267E-4</v>
      </c>
      <c r="AH164" s="15">
        <f t="shared" si="204"/>
        <v>9.7937136394747881E-3</v>
      </c>
      <c r="AI164" s="1">
        <f t="shared" si="168"/>
        <v>388103.77946088137</v>
      </c>
      <c r="AJ164" s="1">
        <f t="shared" si="169"/>
        <v>141433.98652431753</v>
      </c>
      <c r="AK164" s="1">
        <f t="shared" si="170"/>
        <v>52312.259195950261</v>
      </c>
      <c r="AL164" s="14">
        <f t="shared" si="205"/>
        <v>58.432180787318877</v>
      </c>
      <c r="AM164" s="14">
        <f t="shared" si="206"/>
        <v>12.727294639664404</v>
      </c>
      <c r="AN164" s="14">
        <f t="shared" si="207"/>
        <v>4.2017575789338419</v>
      </c>
      <c r="AO164" s="11">
        <f t="shared" si="208"/>
        <v>6.9648743537766818E-3</v>
      </c>
      <c r="AP164" s="11">
        <f t="shared" si="209"/>
        <v>8.7739047242937941E-3</v>
      </c>
      <c r="AQ164" s="11">
        <f t="shared" si="210"/>
        <v>7.9590386260981714E-3</v>
      </c>
      <c r="AR164" s="1">
        <f t="shared" si="216"/>
        <v>209581.56249377248</v>
      </c>
      <c r="AS164" s="1">
        <f t="shared" si="211"/>
        <v>78502.781373169099</v>
      </c>
      <c r="AT164" s="1">
        <f t="shared" si="212"/>
        <v>28805.038723834801</v>
      </c>
      <c r="AU164" s="1">
        <f t="shared" si="171"/>
        <v>41916.312498754502</v>
      </c>
      <c r="AV164" s="1">
        <f t="shared" si="172"/>
        <v>15700.55627463382</v>
      </c>
      <c r="AW164" s="1">
        <f t="shared" si="173"/>
        <v>5761.007744766961</v>
      </c>
      <c r="AX164" s="1">
        <f t="shared" si="232"/>
        <v>143912.66881668748</v>
      </c>
      <c r="AY164" s="1">
        <f t="shared" si="219"/>
        <v>21199.916088534756</v>
      </c>
      <c r="AZ164" s="1">
        <f t="shared" si="220"/>
        <v>5279.7897611888548</v>
      </c>
      <c r="BA164" s="1">
        <f t="shared" si="233"/>
        <v>13837.237591510146</v>
      </c>
      <c r="BB164" s="1">
        <f t="shared" si="234"/>
        <v>29510.504684510739</v>
      </c>
      <c r="BC164" s="1">
        <f t="shared" si="235"/>
        <v>37411.560410013153</v>
      </c>
      <c r="BD164" s="1">
        <f t="shared" si="236"/>
        <v>1405.2140783086613</v>
      </c>
      <c r="BE164" s="2">
        <f t="shared" si="242"/>
        <v>0.05</v>
      </c>
      <c r="BF164" s="2">
        <f t="shared" si="243"/>
        <v>3.8949976355871406E-2</v>
      </c>
      <c r="BG164" s="2">
        <f t="shared" si="244"/>
        <v>0.05</v>
      </c>
      <c r="BH164" s="2">
        <f t="shared" si="221"/>
        <v>4.5648057429292899E-2</v>
      </c>
      <c r="BI164" s="2">
        <f t="shared" si="237"/>
        <v>2.5000000000000006E-4</v>
      </c>
      <c r="BJ164" s="2">
        <f t="shared" si="222"/>
        <v>1.5171006581229417E-4</v>
      </c>
      <c r="BK164" s="2">
        <f t="shared" si="223"/>
        <v>2.5000000000000006E-4</v>
      </c>
      <c r="BL164" s="2">
        <f t="shared" si="224"/>
        <v>52.395390623443134</v>
      </c>
      <c r="BM164" s="2">
        <f t="shared" si="225"/>
        <v>11.909662128571625</v>
      </c>
      <c r="BN164" s="2">
        <f t="shared" si="226"/>
        <v>7.2012596809587022</v>
      </c>
      <c r="BO164" s="2">
        <f t="shared" si="238"/>
        <v>160.13656869891921</v>
      </c>
      <c r="BP164" s="2">
        <f t="shared" si="239"/>
        <v>17.070985188155795</v>
      </c>
      <c r="BQ164" s="2">
        <f t="shared" si="240"/>
        <v>6.8505508647135454</v>
      </c>
      <c r="BR164" s="11">
        <f t="shared" si="241"/>
        <v>3.7873354836921641E-2</v>
      </c>
      <c r="BS164" s="17">
        <f t="shared" si="217"/>
        <v>1.0168387570171303E-2</v>
      </c>
      <c r="BT164" s="17">
        <f t="shared" si="218"/>
        <v>4.7617419401377432E-2</v>
      </c>
      <c r="BU164" s="12">
        <f>(BU$3*temperature!$I274+BU$4*temperature!$I274^2+BU$5*temperature!$I274^6)*(K164/K$56)^$BW$1</f>
        <v>-3.7818611908650324</v>
      </c>
      <c r="BV164" s="12">
        <f>(BV$3*temperature!$I274+BV$4*temperature!$I274^2+BV$5*temperature!$I274^6)*(L164/L$56)^$BW$1</f>
        <v>-3.9922756175767233</v>
      </c>
      <c r="BW164" s="12">
        <f>(BW$3*temperature!$I274+BW$4*temperature!$I274^2+BW$5*temperature!$I274^6)*(M164/M$56)^$BW$1</f>
        <v>-4.4880566404030455</v>
      </c>
      <c r="BX164" s="12">
        <f>(BX$3*temperature!$M274+BX$4*temperature!$M274^2+BX$5*temperature!$M274^6)*(K164/K$56)^$BW$1</f>
        <v>-3.7818676346461175</v>
      </c>
      <c r="BY164" s="12">
        <f>(BY$3*temperature!$M274+BY$4*temperature!$M274^2+BY$5*temperature!$M274^6)*(L164/L$56)^$BW$1</f>
        <v>-3.9922803521949484</v>
      </c>
      <c r="BZ164" s="12">
        <f>(BZ$3*temperature!$M274+BZ$4*temperature!$M274^2+BZ$5*temperature!$M274^6)*(M164/M$56)^$BW$1</f>
        <v>-4.4880607544836462</v>
      </c>
      <c r="CA164" s="19">
        <f t="shared" si="227"/>
        <v>-6.4437810851636357E-6</v>
      </c>
      <c r="CB164" s="19">
        <f t="shared" si="228"/>
        <v>-4.7346182250329605E-6</v>
      </c>
      <c r="CC164" s="19">
        <f t="shared" si="229"/>
        <v>-4.1140806006367825E-6</v>
      </c>
      <c r="CD164" s="19">
        <f t="shared" si="230"/>
        <v>-1.840684658615916E-2</v>
      </c>
      <c r="CE164" s="19">
        <f t="shared" si="231"/>
        <v>-1.8716795003275089E-4</v>
      </c>
      <c r="CF164" s="19"/>
      <c r="CG164" s="19"/>
      <c r="CH164" s="19"/>
    </row>
    <row r="165" spans="1:86" x14ac:dyDescent="0.3">
      <c r="A165" s="2">
        <f t="shared" si="174"/>
        <v>2119</v>
      </c>
      <c r="B165" s="5">
        <f t="shared" si="175"/>
        <v>1165.0664353463546</v>
      </c>
      <c r="C165" s="5">
        <f t="shared" si="176"/>
        <v>2962.4702925397455</v>
      </c>
      <c r="D165" s="5">
        <f t="shared" si="177"/>
        <v>4364.8426652397311</v>
      </c>
      <c r="E165" s="15">
        <f t="shared" si="178"/>
        <v>1.5328545543300865E-5</v>
      </c>
      <c r="F165" s="15">
        <f t="shared" si="179"/>
        <v>3.0198262583291866E-5</v>
      </c>
      <c r="G165" s="15">
        <f t="shared" si="180"/>
        <v>6.1648678847016743E-5</v>
      </c>
      <c r="H165" s="5">
        <f t="shared" si="181"/>
        <v>211029.39386240262</v>
      </c>
      <c r="I165" s="5">
        <f t="shared" si="182"/>
        <v>79271.073229554822</v>
      </c>
      <c r="J165" s="5">
        <f t="shared" si="183"/>
        <v>29063.931734555139</v>
      </c>
      <c r="K165" s="5">
        <f t="shared" si="184"/>
        <v>181130.78143880019</v>
      </c>
      <c r="L165" s="5">
        <f t="shared" si="185"/>
        <v>26758.436507930415</v>
      </c>
      <c r="M165" s="5">
        <f t="shared" si="186"/>
        <v>6658.6436129786262</v>
      </c>
      <c r="N165" s="15">
        <f t="shared" si="187"/>
        <v>6.892765887179797E-3</v>
      </c>
      <c r="O165" s="15">
        <f t="shared" si="188"/>
        <v>9.7563177583253058E-3</v>
      </c>
      <c r="P165" s="15">
        <f t="shared" si="189"/>
        <v>8.9255692604386372E-3</v>
      </c>
      <c r="Q165" s="5">
        <f t="shared" si="190"/>
        <v>9154.4564956902341</v>
      </c>
      <c r="R165" s="5">
        <f t="shared" si="191"/>
        <v>12492.946363895697</v>
      </c>
      <c r="S165" s="5">
        <f t="shared" si="192"/>
        <v>6570.2755329554893</v>
      </c>
      <c r="T165" s="5">
        <f t="shared" si="193"/>
        <v>43.380006586472071</v>
      </c>
      <c r="U165" s="5">
        <f t="shared" si="194"/>
        <v>157.59779519722616</v>
      </c>
      <c r="V165" s="5">
        <f t="shared" si="195"/>
        <v>226.06286007559865</v>
      </c>
      <c r="W165" s="15">
        <f t="shared" si="196"/>
        <v>-1.0734613539272964E-2</v>
      </c>
      <c r="X165" s="15">
        <f t="shared" si="197"/>
        <v>-1.217998157191269E-2</v>
      </c>
      <c r="Y165" s="15">
        <f t="shared" si="198"/>
        <v>-9.7425357312937999E-3</v>
      </c>
      <c r="Z165" s="5">
        <f t="shared" si="213"/>
        <v>12985.208432347168</v>
      </c>
      <c r="AA165" s="5">
        <f t="shared" si="214"/>
        <v>35748.090245460706</v>
      </c>
      <c r="AB165" s="5">
        <f t="shared" si="215"/>
        <v>42428.530253273464</v>
      </c>
      <c r="AC165" s="16">
        <f t="shared" si="199"/>
        <v>1.4872892747256998</v>
      </c>
      <c r="AD165" s="16">
        <f t="shared" si="200"/>
        <v>2.9699524306677407</v>
      </c>
      <c r="AE165" s="16">
        <f t="shared" si="201"/>
        <v>6.7917990198576188</v>
      </c>
      <c r="AF165" s="15">
        <f t="shared" si="202"/>
        <v>-4.0504037456468023E-3</v>
      </c>
      <c r="AG165" s="15">
        <f t="shared" si="203"/>
        <v>2.9673830763510267E-4</v>
      </c>
      <c r="AH165" s="15">
        <f t="shared" si="204"/>
        <v>9.7937136394747881E-3</v>
      </c>
      <c r="AI165" s="1">
        <f t="shared" si="168"/>
        <v>391209.71401354775</v>
      </c>
      <c r="AJ165" s="1">
        <f t="shared" si="169"/>
        <v>142991.1441465196</v>
      </c>
      <c r="AK165" s="1">
        <f t="shared" si="170"/>
        <v>52842.041021122197</v>
      </c>
      <c r="AL165" s="14">
        <f t="shared" si="205"/>
        <v>58.835083856745705</v>
      </c>
      <c r="AM165" s="14">
        <f t="shared" si="206"/>
        <v>12.837846029525171</v>
      </c>
      <c r="AN165" s="14">
        <f t="shared" si="207"/>
        <v>4.234865110293395</v>
      </c>
      <c r="AO165" s="11">
        <f t="shared" si="208"/>
        <v>6.8952256102389146E-3</v>
      </c>
      <c r="AP165" s="11">
        <f t="shared" si="209"/>
        <v>8.6861656770508555E-3</v>
      </c>
      <c r="AQ165" s="11">
        <f t="shared" si="210"/>
        <v>7.879448239837189E-3</v>
      </c>
      <c r="AR165" s="1">
        <f t="shared" si="216"/>
        <v>211029.39386240262</v>
      </c>
      <c r="AS165" s="1">
        <f t="shared" si="211"/>
        <v>79271.073229554822</v>
      </c>
      <c r="AT165" s="1">
        <f t="shared" si="212"/>
        <v>29063.931734555139</v>
      </c>
      <c r="AU165" s="1">
        <f t="shared" si="171"/>
        <v>42205.87877248053</v>
      </c>
      <c r="AV165" s="1">
        <f t="shared" si="172"/>
        <v>15854.214645910964</v>
      </c>
      <c r="AW165" s="1">
        <f t="shared" si="173"/>
        <v>5812.786346911028</v>
      </c>
      <c r="AX165" s="1">
        <f t="shared" si="232"/>
        <v>144904.62515104018</v>
      </c>
      <c r="AY165" s="1">
        <f t="shared" si="219"/>
        <v>21406.749206344331</v>
      </c>
      <c r="AZ165" s="1">
        <f t="shared" si="220"/>
        <v>5326.9148903829009</v>
      </c>
      <c r="BA165" s="1">
        <f t="shared" si="233"/>
        <v>13845.452676659943</v>
      </c>
      <c r="BB165" s="1">
        <f t="shared" si="234"/>
        <v>29540.158569932428</v>
      </c>
      <c r="BC165" s="1">
        <f t="shared" si="235"/>
        <v>37452.652652175544</v>
      </c>
      <c r="BD165" s="1">
        <f t="shared" si="236"/>
        <v>1365.6564269977341</v>
      </c>
      <c r="BE165" s="2">
        <f t="shared" si="242"/>
        <v>0.05</v>
      </c>
      <c r="BF165" s="2">
        <f t="shared" si="243"/>
        <v>3.8949976355871406E-2</v>
      </c>
      <c r="BG165" s="2">
        <f t="shared" si="244"/>
        <v>0.05</v>
      </c>
      <c r="BH165" s="2">
        <f t="shared" si="221"/>
        <v>4.5666856983053533E-2</v>
      </c>
      <c r="BI165" s="2">
        <f t="shared" si="237"/>
        <v>2.5000000000000006E-4</v>
      </c>
      <c r="BJ165" s="2">
        <f t="shared" si="222"/>
        <v>1.5171006581229417E-4</v>
      </c>
      <c r="BK165" s="2">
        <f t="shared" si="223"/>
        <v>2.5000000000000006E-4</v>
      </c>
      <c r="BL165" s="2">
        <f t="shared" si="224"/>
        <v>52.757348465600664</v>
      </c>
      <c r="BM165" s="2">
        <f t="shared" si="225"/>
        <v>12.026219736666953</v>
      </c>
      <c r="BN165" s="2">
        <f t="shared" si="226"/>
        <v>7.2659829336387869</v>
      </c>
      <c r="BO165" s="2">
        <f t="shared" si="238"/>
        <v>162.51521487842425</v>
      </c>
      <c r="BP165" s="2">
        <f t="shared" si="239"/>
        <v>17.274245459239747</v>
      </c>
      <c r="BQ165" s="2">
        <f t="shared" si="240"/>
        <v>6.8500915683528287</v>
      </c>
      <c r="BR165" s="11">
        <f t="shared" si="241"/>
        <v>3.7765680850758016E-2</v>
      </c>
      <c r="BS165" s="17">
        <f t="shared" si="217"/>
        <v>9.7973298213913929E-3</v>
      </c>
      <c r="BT165" s="17">
        <f t="shared" si="218"/>
        <v>4.6230504273181969E-2</v>
      </c>
      <c r="BU165" s="12">
        <f>(BU$3*temperature!$I275+BU$4*temperature!$I275^2+BU$5*temperature!$I275^6)*(K165/K$56)^$BW$1</f>
        <v>-3.9362855512090507</v>
      </c>
      <c r="BV165" s="12">
        <f>(BV$3*temperature!$I275+BV$4*temperature!$I275^2+BV$5*temperature!$I275^6)*(L165/L$56)^$BW$1</f>
        <v>-4.1006702441992076</v>
      </c>
      <c r="BW165" s="12">
        <f>(BW$3*temperature!$I275+BW$4*temperature!$I275^2+BW$5*temperature!$I275^6)*(M165/M$56)^$BW$1</f>
        <v>-4.5806534785405999</v>
      </c>
      <c r="BX165" s="12">
        <f>(BX$3*temperature!$M275+BX$4*temperature!$M275^2+BX$5*temperature!$M275^6)*(K165/K$56)^$BW$1</f>
        <v>-3.9362920119657971</v>
      </c>
      <c r="BY165" s="12">
        <f>(BY$3*temperature!$M275+BY$4*temperature!$M275^2+BY$5*temperature!$M275^6)*(L165/L$56)^$BW$1</f>
        <v>-4.1006749819185142</v>
      </c>
      <c r="BZ165" s="12">
        <f>(BZ$3*temperature!$M275+BZ$4*temperature!$M275^2+BZ$5*temperature!$M275^6)*(M165/M$56)^$BW$1</f>
        <v>-4.5806575911213017</v>
      </c>
      <c r="CA165" s="19">
        <f t="shared" si="227"/>
        <v>-6.4607567464847193E-6</v>
      </c>
      <c r="CB165" s="19">
        <f t="shared" si="228"/>
        <v>-4.7377193066466816E-6</v>
      </c>
      <c r="CC165" s="19">
        <f t="shared" si="229"/>
        <v>-4.1125807017650118E-6</v>
      </c>
      <c r="CD165" s="19">
        <f t="shared" si="230"/>
        <v>-1.8585014389703107E-2</v>
      </c>
      <c r="CE165" s="19">
        <f t="shared" si="231"/>
        <v>-1.8208351571122642E-4</v>
      </c>
      <c r="CF165" s="19"/>
      <c r="CG165" s="19"/>
      <c r="CH165" s="19"/>
    </row>
    <row r="166" spans="1:86" x14ac:dyDescent="0.3">
      <c r="A166" s="2">
        <f t="shared" si="174"/>
        <v>2120</v>
      </c>
      <c r="B166" s="5">
        <f t="shared" si="175"/>
        <v>1165.0834011815741</v>
      </c>
      <c r="C166" s="5">
        <f t="shared" si="176"/>
        <v>2962.5552809227452</v>
      </c>
      <c r="D166" s="5">
        <f t="shared" si="177"/>
        <v>4365.0982976842333</v>
      </c>
      <c r="E166" s="15">
        <f t="shared" si="178"/>
        <v>1.4562118266135821E-5</v>
      </c>
      <c r="F166" s="15">
        <f t="shared" si="179"/>
        <v>2.868834945412727E-5</v>
      </c>
      <c r="G166" s="15">
        <f t="shared" si="180"/>
        <v>5.8566244904665905E-5</v>
      </c>
      <c r="H166" s="5">
        <f t="shared" si="181"/>
        <v>212464.82377215064</v>
      </c>
      <c r="I166" s="5">
        <f t="shared" si="182"/>
        <v>80037.261724783428</v>
      </c>
      <c r="J166" s="5">
        <f t="shared" si="183"/>
        <v>29321.928611000269</v>
      </c>
      <c r="K166" s="5">
        <f t="shared" si="184"/>
        <v>182360.18430670162</v>
      </c>
      <c r="L166" s="5">
        <f t="shared" si="185"/>
        <v>27016.293076514095</v>
      </c>
      <c r="M166" s="5">
        <f t="shared" si="186"/>
        <v>6717.358146678187</v>
      </c>
      <c r="N166" s="15">
        <f t="shared" si="187"/>
        <v>6.7873768231758724E-3</v>
      </c>
      <c r="O166" s="15">
        <f t="shared" si="188"/>
        <v>9.6364587111530398E-3</v>
      </c>
      <c r="P166" s="15">
        <f t="shared" si="189"/>
        <v>8.8177918976048986E-3</v>
      </c>
      <c r="Q166" s="5">
        <f t="shared" si="190"/>
        <v>9117.7874687764943</v>
      </c>
      <c r="R166" s="5">
        <f t="shared" si="191"/>
        <v>12460.061396841445</v>
      </c>
      <c r="S166" s="5">
        <f t="shared" si="192"/>
        <v>6564.0196816934931</v>
      </c>
      <c r="T166" s="5">
        <f t="shared" si="193"/>
        <v>42.914338980435176</v>
      </c>
      <c r="U166" s="5">
        <f t="shared" si="194"/>
        <v>155.67825695594988</v>
      </c>
      <c r="V166" s="5">
        <f t="shared" si="195"/>
        <v>223.86043458379365</v>
      </c>
      <c r="W166" s="15">
        <f t="shared" si="196"/>
        <v>-1.0734613539272964E-2</v>
      </c>
      <c r="X166" s="15">
        <f t="shared" si="197"/>
        <v>-1.217998157191269E-2</v>
      </c>
      <c r="Y166" s="15">
        <f t="shared" si="198"/>
        <v>-9.7425357312937999E-3</v>
      </c>
      <c r="Z166" s="5">
        <f t="shared" si="213"/>
        <v>12882.168528820941</v>
      </c>
      <c r="AA166" s="5">
        <f t="shared" si="214"/>
        <v>35668.858846355921</v>
      </c>
      <c r="AB166" s="5">
        <f t="shared" si="215"/>
        <v>42807.974237816241</v>
      </c>
      <c r="AC166" s="16">
        <f t="shared" si="199"/>
        <v>1.4812651526764906</v>
      </c>
      <c r="AD166" s="16">
        <f t="shared" si="200"/>
        <v>2.9708337293257738</v>
      </c>
      <c r="AE166" s="16">
        <f t="shared" si="201"/>
        <v>6.8583159545549695</v>
      </c>
      <c r="AF166" s="15">
        <f t="shared" si="202"/>
        <v>-4.0504037456468023E-3</v>
      </c>
      <c r="AG166" s="15">
        <f t="shared" si="203"/>
        <v>2.9673830763510267E-4</v>
      </c>
      <c r="AH166" s="15">
        <f t="shared" si="204"/>
        <v>9.7937136394747881E-3</v>
      </c>
      <c r="AI166" s="1">
        <f t="shared" si="168"/>
        <v>394294.62138467352</v>
      </c>
      <c r="AJ166" s="1">
        <f t="shared" si="169"/>
        <v>144546.24437777861</v>
      </c>
      <c r="AK166" s="1">
        <f t="shared" si="170"/>
        <v>53370.623265921007</v>
      </c>
      <c r="AL166" s="14">
        <f t="shared" si="205"/>
        <v>59.236708221965394</v>
      </c>
      <c r="AM166" s="14">
        <f t="shared" si="206"/>
        <v>12.948242570498605</v>
      </c>
      <c r="AN166" s="14">
        <f t="shared" si="207"/>
        <v>4.267899826728252</v>
      </c>
      <c r="AO166" s="11">
        <f t="shared" si="208"/>
        <v>6.8262733541365255E-3</v>
      </c>
      <c r="AP166" s="11">
        <f t="shared" si="209"/>
        <v>8.5993040202803472E-3</v>
      </c>
      <c r="AQ166" s="11">
        <f t="shared" si="210"/>
        <v>7.8006537574388168E-3</v>
      </c>
      <c r="AR166" s="1">
        <f t="shared" si="216"/>
        <v>212464.82377215064</v>
      </c>
      <c r="AS166" s="1">
        <f t="shared" si="211"/>
        <v>80037.261724783428</v>
      </c>
      <c r="AT166" s="1">
        <f t="shared" si="212"/>
        <v>29321.928611000269</v>
      </c>
      <c r="AU166" s="1">
        <f t="shared" si="171"/>
        <v>42492.964754430133</v>
      </c>
      <c r="AV166" s="1">
        <f t="shared" si="172"/>
        <v>16007.452344956686</v>
      </c>
      <c r="AW166" s="1">
        <f t="shared" si="173"/>
        <v>5864.3857222000543</v>
      </c>
      <c r="AX166" s="1">
        <f t="shared" si="232"/>
        <v>145888.14744536128</v>
      </c>
      <c r="AY166" s="1">
        <f t="shared" si="219"/>
        <v>21613.034461211275</v>
      </c>
      <c r="AZ166" s="1">
        <f t="shared" si="220"/>
        <v>5373.8865173425493</v>
      </c>
      <c r="BA166" s="1">
        <f t="shared" si="233"/>
        <v>13853.53543985997</v>
      </c>
      <c r="BB166" s="1">
        <f t="shared" si="234"/>
        <v>29569.417893894512</v>
      </c>
      <c r="BC166" s="1">
        <f t="shared" si="235"/>
        <v>37493.167932109223</v>
      </c>
      <c r="BD166" s="1">
        <f t="shared" si="236"/>
        <v>1327.1933012613529</v>
      </c>
      <c r="BE166" s="2">
        <f t="shared" si="242"/>
        <v>0.05</v>
      </c>
      <c r="BF166" s="2">
        <f t="shared" si="243"/>
        <v>3.8949976355871406E-2</v>
      </c>
      <c r="BG166" s="2">
        <f t="shared" si="244"/>
        <v>0.05</v>
      </c>
      <c r="BH166" s="2">
        <f t="shared" si="221"/>
        <v>4.5685792022104772E-2</v>
      </c>
      <c r="BI166" s="2">
        <f t="shared" si="237"/>
        <v>2.5000000000000006E-4</v>
      </c>
      <c r="BJ166" s="2">
        <f t="shared" si="222"/>
        <v>1.5171006581229417E-4</v>
      </c>
      <c r="BK166" s="2">
        <f t="shared" si="223"/>
        <v>2.5000000000000006E-4</v>
      </c>
      <c r="BL166" s="2">
        <f t="shared" si="224"/>
        <v>53.116205943037677</v>
      </c>
      <c r="BM166" s="2">
        <f t="shared" si="225"/>
        <v>12.142458243702707</v>
      </c>
      <c r="BN166" s="2">
        <f t="shared" si="226"/>
        <v>7.3304821527500685</v>
      </c>
      <c r="BO166" s="2">
        <f t="shared" si="238"/>
        <v>164.92939313502123</v>
      </c>
      <c r="BP166" s="2">
        <f t="shared" si="239"/>
        <v>17.47995059330303</v>
      </c>
      <c r="BQ166" s="2">
        <f t="shared" si="240"/>
        <v>6.8496417158412291</v>
      </c>
      <c r="BR166" s="11">
        <f t="shared" si="241"/>
        <v>3.7659165803544531E-2</v>
      </c>
      <c r="BS166" s="17">
        <f t="shared" si="217"/>
        <v>9.4407918879718233E-3</v>
      </c>
      <c r="BT166" s="17">
        <f t="shared" si="218"/>
        <v>4.4883984731244629E-2</v>
      </c>
      <c r="BU166" s="12">
        <f>(BU$3*temperature!$I276+BU$4*temperature!$I276^2+BU$5*temperature!$I276^6)*(K166/K$56)^$BW$1</f>
        <v>-4.091692985442414</v>
      </c>
      <c r="BV166" s="12">
        <f>(BV$3*temperature!$I276+BV$4*temperature!$I276^2+BV$5*temperature!$I276^6)*(L166/L$56)^$BW$1</f>
        <v>-4.2095315459984501</v>
      </c>
      <c r="BW166" s="12">
        <f>(BW$3*temperature!$I276+BW$4*temperature!$I276^2+BW$5*temperature!$I276^6)*(M166/M$56)^$BW$1</f>
        <v>-4.6735913152332778</v>
      </c>
      <c r="BX166" s="12">
        <f>(BX$3*temperature!$M276+BX$4*temperature!$M276^2+BX$5*temperature!$M276^6)*(K166/K$56)^$BW$1</f>
        <v>-4.0916994621468596</v>
      </c>
      <c r="BY166" s="12">
        <f>(BY$3*temperature!$M276+BY$4*temperature!$M276^2+BY$5*temperature!$M276^6)*(L166/L$56)^$BW$1</f>
        <v>-4.2095362862176131</v>
      </c>
      <c r="BZ166" s="12">
        <f>(BZ$3*temperature!$M276+BZ$4*temperature!$M276^2+BZ$5*temperature!$M276^6)*(M166/M$56)^$BW$1</f>
        <v>-4.673595425905833</v>
      </c>
      <c r="CA166" s="19">
        <f t="shared" si="227"/>
        <v>-6.4767044456459644E-6</v>
      </c>
      <c r="CB166" s="19">
        <f t="shared" si="228"/>
        <v>-4.7402191629686286E-6</v>
      </c>
      <c r="CC166" s="19">
        <f t="shared" si="229"/>
        <v>-4.1106725552353396E-6</v>
      </c>
      <c r="CD166" s="19">
        <f t="shared" si="230"/>
        <v>-1.875998877655637E-2</v>
      </c>
      <c r="CE166" s="19">
        <f t="shared" si="231"/>
        <v>-1.7710914986015583E-4</v>
      </c>
      <c r="CF166" s="19"/>
      <c r="CG166" s="19"/>
      <c r="CH166" s="19"/>
    </row>
    <row r="167" spans="1:86" x14ac:dyDescent="0.3">
      <c r="A167" s="2">
        <f t="shared" si="174"/>
        <v>2121</v>
      </c>
      <c r="B167" s="5">
        <f t="shared" si="175"/>
        <v>1165.0995189597381</v>
      </c>
      <c r="C167" s="5">
        <f t="shared" si="176"/>
        <v>2962.6360222028625</v>
      </c>
      <c r="D167" s="5">
        <f t="shared" si="177"/>
        <v>4365.3411627293717</v>
      </c>
      <c r="E167" s="15">
        <f t="shared" si="178"/>
        <v>1.3834012352829029E-5</v>
      </c>
      <c r="F167" s="15">
        <f t="shared" si="179"/>
        <v>2.7253931981420906E-5</v>
      </c>
      <c r="G167" s="15">
        <f t="shared" si="180"/>
        <v>5.5637932659432604E-5</v>
      </c>
      <c r="H167" s="5">
        <f t="shared" si="181"/>
        <v>213887.72090313394</v>
      </c>
      <c r="I167" s="5">
        <f t="shared" si="182"/>
        <v>80801.254171227891</v>
      </c>
      <c r="J167" s="5">
        <f t="shared" si="183"/>
        <v>29579.004466135244</v>
      </c>
      <c r="K167" s="5">
        <f t="shared" si="184"/>
        <v>183578.92817096354</v>
      </c>
      <c r="L167" s="5">
        <f t="shared" si="185"/>
        <v>27273.432701715505</v>
      </c>
      <c r="M167" s="5">
        <f t="shared" si="186"/>
        <v>6775.8746369416322</v>
      </c>
      <c r="N167" s="15">
        <f t="shared" si="187"/>
        <v>6.6831686362642806E-3</v>
      </c>
      <c r="O167" s="15">
        <f t="shared" si="188"/>
        <v>9.517946243518649E-3</v>
      </c>
      <c r="P167" s="15">
        <f t="shared" si="189"/>
        <v>8.7112357247740579E-3</v>
      </c>
      <c r="Q167" s="5">
        <f t="shared" si="190"/>
        <v>9080.3187494024442</v>
      </c>
      <c r="R167" s="5">
        <f t="shared" si="191"/>
        <v>12425.786440413876</v>
      </c>
      <c r="S167" s="5">
        <f t="shared" si="192"/>
        <v>6557.0579237688826</v>
      </c>
      <c r="T167" s="5">
        <f t="shared" si="193"/>
        <v>42.453670136186844</v>
      </c>
      <c r="U167" s="5">
        <f t="shared" si="194"/>
        <v>153.78209865507893</v>
      </c>
      <c r="V167" s="5">
        <f t="shared" si="195"/>
        <v>221.67946630103808</v>
      </c>
      <c r="W167" s="15">
        <f t="shared" si="196"/>
        <v>-1.0734613539272964E-2</v>
      </c>
      <c r="X167" s="15">
        <f t="shared" si="197"/>
        <v>-1.217998157191269E-2</v>
      </c>
      <c r="Y167" s="15">
        <f t="shared" si="198"/>
        <v>-9.7425357312937999E-3</v>
      </c>
      <c r="Z167" s="5">
        <f t="shared" si="213"/>
        <v>12778.598824763791</v>
      </c>
      <c r="AA167" s="5">
        <f t="shared" si="214"/>
        <v>35585.524780843087</v>
      </c>
      <c r="AB167" s="5">
        <f t="shared" si="215"/>
        <v>43186.064719053982</v>
      </c>
      <c r="AC167" s="16">
        <f t="shared" si="199"/>
        <v>1.4752654307537936</v>
      </c>
      <c r="AD167" s="16">
        <f t="shared" si="200"/>
        <v>2.9717152894988792</v>
      </c>
      <c r="AE167" s="16">
        <f t="shared" si="201"/>
        <v>6.9254843370629224</v>
      </c>
      <c r="AF167" s="15">
        <f t="shared" si="202"/>
        <v>-4.0504037456468023E-3</v>
      </c>
      <c r="AG167" s="15">
        <f t="shared" si="203"/>
        <v>2.9673830763510267E-4</v>
      </c>
      <c r="AH167" s="15">
        <f t="shared" si="204"/>
        <v>9.7937136394747881E-3</v>
      </c>
      <c r="AI167" s="1">
        <f t="shared" si="168"/>
        <v>397358.12400063628</v>
      </c>
      <c r="AJ167" s="1">
        <f t="shared" si="169"/>
        <v>146099.07228495742</v>
      </c>
      <c r="AK167" s="1">
        <f t="shared" si="170"/>
        <v>53897.946661528957</v>
      </c>
      <c r="AL167" s="14">
        <f t="shared" si="205"/>
        <v>59.637030525258531</v>
      </c>
      <c r="AM167" s="14">
        <f t="shared" si="206"/>
        <v>13.058474986146738</v>
      </c>
      <c r="AN167" s="14">
        <f t="shared" si="207"/>
        <v>4.3008593114597948</v>
      </c>
      <c r="AO167" s="11">
        <f t="shared" si="208"/>
        <v>6.7580106205951604E-3</v>
      </c>
      <c r="AP167" s="11">
        <f t="shared" si="209"/>
        <v>8.5133109800775431E-3</v>
      </c>
      <c r="AQ167" s="11">
        <f t="shared" si="210"/>
        <v>7.7226472198644288E-3</v>
      </c>
      <c r="AR167" s="1">
        <f t="shared" si="216"/>
        <v>213887.72090313394</v>
      </c>
      <c r="AS167" s="1">
        <f t="shared" si="211"/>
        <v>80801.254171227891</v>
      </c>
      <c r="AT167" s="1">
        <f t="shared" si="212"/>
        <v>29579.004466135244</v>
      </c>
      <c r="AU167" s="1">
        <f t="shared" si="171"/>
        <v>42777.544180626792</v>
      </c>
      <c r="AV167" s="1">
        <f t="shared" si="172"/>
        <v>16160.250834245579</v>
      </c>
      <c r="AW167" s="1">
        <f t="shared" si="173"/>
        <v>5915.8008932270495</v>
      </c>
      <c r="AX167" s="1">
        <f t="shared" si="232"/>
        <v>146863.14253677084</v>
      </c>
      <c r="AY167" s="1">
        <f t="shared" si="219"/>
        <v>21818.746161372401</v>
      </c>
      <c r="AZ167" s="1">
        <f t="shared" si="220"/>
        <v>5420.6997095533061</v>
      </c>
      <c r="BA167" s="1">
        <f t="shared" si="233"/>
        <v>13861.487742318504</v>
      </c>
      <c r="BB167" s="1">
        <f t="shared" si="234"/>
        <v>29598.288638143269</v>
      </c>
      <c r="BC167" s="1">
        <f t="shared" si="235"/>
        <v>37533.116812694818</v>
      </c>
      <c r="BD167" s="1">
        <f t="shared" si="236"/>
        <v>1289.795276995528</v>
      </c>
      <c r="BE167" s="2">
        <f t="shared" si="242"/>
        <v>0.05</v>
      </c>
      <c r="BF167" s="2">
        <f t="shared" si="243"/>
        <v>3.8949976355871406E-2</v>
      </c>
      <c r="BG167" s="2">
        <f t="shared" si="244"/>
        <v>0.05</v>
      </c>
      <c r="BH167" s="2">
        <f t="shared" si="221"/>
        <v>4.5704859843405499E-2</v>
      </c>
      <c r="BI167" s="2">
        <f t="shared" si="237"/>
        <v>2.5000000000000006E-4</v>
      </c>
      <c r="BJ167" s="2">
        <f t="shared" si="222"/>
        <v>1.5171006581229417E-4</v>
      </c>
      <c r="BK167" s="2">
        <f t="shared" si="223"/>
        <v>2.5000000000000006E-4</v>
      </c>
      <c r="BL167" s="2">
        <f t="shared" si="224"/>
        <v>53.471930225783495</v>
      </c>
      <c r="BM167" s="2">
        <f t="shared" si="225"/>
        <v>12.258363588032893</v>
      </c>
      <c r="BN167" s="2">
        <f t="shared" si="226"/>
        <v>7.3947511165338131</v>
      </c>
      <c r="BO167" s="2">
        <f t="shared" si="238"/>
        <v>167.37963515110795</v>
      </c>
      <c r="BP167" s="2">
        <f t="shared" si="239"/>
        <v>17.688129984742179</v>
      </c>
      <c r="BQ167" s="2">
        <f t="shared" si="240"/>
        <v>6.8492011621250581</v>
      </c>
      <c r="BR167" s="11">
        <f t="shared" si="241"/>
        <v>3.7553801355044686E-2</v>
      </c>
      <c r="BS167" s="17">
        <f t="shared" si="217"/>
        <v>9.0981626714211547E-3</v>
      </c>
      <c r="BT167" s="17">
        <f t="shared" si="218"/>
        <v>4.3576684205091872E-2</v>
      </c>
      <c r="BU167" s="12">
        <f>(BU$3*temperature!$I277+BU$4*temperature!$I277^2+BU$5*temperature!$I277^6)*(K167/K$56)^$BW$1</f>
        <v>-4.2480557237923398</v>
      </c>
      <c r="BV167" s="12">
        <f>(BV$3*temperature!$I277+BV$4*temperature!$I277^2+BV$5*temperature!$I277^6)*(L167/L$56)^$BW$1</f>
        <v>-4.3188409855672587</v>
      </c>
      <c r="BW167" s="12">
        <f>(BW$3*temperature!$I277+BW$4*temperature!$I277^2+BW$5*temperature!$I277^6)*(M167/M$56)^$BW$1</f>
        <v>-4.7668553399530911</v>
      </c>
      <c r="BX167" s="12">
        <f>(BX$3*temperature!$M277+BX$4*temperature!$M277^2+BX$5*temperature!$M277^6)*(K167/K$56)^$BW$1</f>
        <v>-4.2480622154489405</v>
      </c>
      <c r="BY167" s="12">
        <f>(BY$3*temperature!$M277+BY$4*temperature!$M277^2+BY$5*temperature!$M277^6)*(L167/L$56)^$BW$1</f>
        <v>-4.3188457277070276</v>
      </c>
      <c r="BZ167" s="12">
        <f>(BZ$3*temperature!$M277+BZ$4*temperature!$M277^2+BZ$5*temperature!$M277^6)*(M167/M$56)^$BW$1</f>
        <v>-4.7668594483254703</v>
      </c>
      <c r="CA167" s="19">
        <f t="shared" si="227"/>
        <v>-6.4916566007156007E-6</v>
      </c>
      <c r="CB167" s="19">
        <f t="shared" si="228"/>
        <v>-4.7421397688651723E-6</v>
      </c>
      <c r="CC167" s="19">
        <f t="shared" si="229"/>
        <v>-4.1083723791857096E-6</v>
      </c>
      <c r="CD167" s="19">
        <f t="shared" si="230"/>
        <v>-1.893178040944889E-2</v>
      </c>
      <c r="CE167" s="19">
        <f t="shared" si="231"/>
        <v>-1.722444178247902E-4</v>
      </c>
      <c r="CF167" s="19"/>
      <c r="CG167" s="19"/>
      <c r="CH167" s="19"/>
    </row>
    <row r="168" spans="1:86" x14ac:dyDescent="0.3">
      <c r="A168" s="2">
        <f t="shared" si="174"/>
        <v>2122</v>
      </c>
      <c r="B168" s="5">
        <f t="shared" si="175"/>
        <v>1165.1148310608187</v>
      </c>
      <c r="C168" s="5">
        <f t="shared" si="176"/>
        <v>2962.7127285094657</v>
      </c>
      <c r="D168" s="5">
        <f t="shared" si="177"/>
        <v>4365.5718973591365</v>
      </c>
      <c r="E168" s="15">
        <f t="shared" si="178"/>
        <v>1.3142311735187577E-5</v>
      </c>
      <c r="F168" s="15">
        <f t="shared" si="179"/>
        <v>2.5891235382349859E-5</v>
      </c>
      <c r="G168" s="15">
        <f t="shared" si="180"/>
        <v>5.2856036026460972E-5</v>
      </c>
      <c r="H168" s="5">
        <f t="shared" si="181"/>
        <v>215297.95951846906</v>
      </c>
      <c r="I168" s="5">
        <f t="shared" si="182"/>
        <v>81562.959612021848</v>
      </c>
      <c r="J168" s="5">
        <f t="shared" si="183"/>
        <v>29835.134935453003</v>
      </c>
      <c r="K168" s="5">
        <f t="shared" si="184"/>
        <v>184786.90149574669</v>
      </c>
      <c r="L168" s="5">
        <f t="shared" si="185"/>
        <v>27529.823876328366</v>
      </c>
      <c r="M168" s="5">
        <f t="shared" si="186"/>
        <v>6834.1870519876575</v>
      </c>
      <c r="N168" s="15">
        <f t="shared" si="187"/>
        <v>6.5801306109500857E-3</v>
      </c>
      <c r="O168" s="15">
        <f t="shared" si="188"/>
        <v>9.4007665781188354E-3</v>
      </c>
      <c r="P168" s="15">
        <f t="shared" si="189"/>
        <v>8.6058875304613203E-3</v>
      </c>
      <c r="Q168" s="5">
        <f t="shared" si="190"/>
        <v>9042.0721625837177</v>
      </c>
      <c r="R168" s="5">
        <f t="shared" si="191"/>
        <v>12390.150529420072</v>
      </c>
      <c r="S168" s="5">
        <f t="shared" si="192"/>
        <v>6549.4012482679245</v>
      </c>
      <c r="T168" s="5">
        <f t="shared" si="193"/>
        <v>41.997946393951104</v>
      </c>
      <c r="U168" s="5">
        <f t="shared" si="194"/>
        <v>151.90903552737001</v>
      </c>
      <c r="V168" s="5">
        <f t="shared" si="195"/>
        <v>219.51974617970606</v>
      </c>
      <c r="W168" s="15">
        <f t="shared" si="196"/>
        <v>-1.0734613539272964E-2</v>
      </c>
      <c r="X168" s="15">
        <f t="shared" si="197"/>
        <v>-1.217998157191269E-2</v>
      </c>
      <c r="Y168" s="15">
        <f t="shared" si="198"/>
        <v>-9.7425357312937999E-3</v>
      </c>
      <c r="Z168" s="5">
        <f t="shared" si="213"/>
        <v>12674.540545904725</v>
      </c>
      <c r="AA168" s="5">
        <f t="shared" si="214"/>
        <v>35498.167175908879</v>
      </c>
      <c r="AB168" s="5">
        <f t="shared" si="215"/>
        <v>43562.765221761234</v>
      </c>
      <c r="AC168" s="16">
        <f t="shared" si="199"/>
        <v>1.4692900101272452</v>
      </c>
      <c r="AD168" s="16">
        <f t="shared" si="200"/>
        <v>2.9725971112646583</v>
      </c>
      <c r="AE168" s="16">
        <f t="shared" si="201"/>
        <v>6.9933105474747848</v>
      </c>
      <c r="AF168" s="15">
        <f t="shared" si="202"/>
        <v>-4.0504037456468023E-3</v>
      </c>
      <c r="AG168" s="15">
        <f t="shared" si="203"/>
        <v>2.9673830763510267E-4</v>
      </c>
      <c r="AH168" s="15">
        <f t="shared" si="204"/>
        <v>9.7937136394747881E-3</v>
      </c>
      <c r="AI168" s="1">
        <f t="shared" si="168"/>
        <v>400399.85578119947</v>
      </c>
      <c r="AJ168" s="1">
        <f t="shared" si="169"/>
        <v>147649.41589070726</v>
      </c>
      <c r="AK168" s="1">
        <f t="shared" si="170"/>
        <v>54423.952888603118</v>
      </c>
      <c r="AL168" s="14">
        <f t="shared" si="205"/>
        <v>60.036027934072273</v>
      </c>
      <c r="AM168" s="14">
        <f t="shared" si="206"/>
        <v>13.168534136044544</v>
      </c>
      <c r="AN168" s="14">
        <f t="shared" si="207"/>
        <v>4.3337411904724208</v>
      </c>
      <c r="AO168" s="11">
        <f t="shared" si="208"/>
        <v>6.690430514389209E-3</v>
      </c>
      <c r="AP168" s="11">
        <f t="shared" si="209"/>
        <v>8.4281778702767676E-3</v>
      </c>
      <c r="AQ168" s="11">
        <f t="shared" si="210"/>
        <v>7.6454207476657843E-3</v>
      </c>
      <c r="AR168" s="1">
        <f t="shared" si="216"/>
        <v>215297.95951846906</v>
      </c>
      <c r="AS168" s="1">
        <f t="shared" si="211"/>
        <v>81562.959612021848</v>
      </c>
      <c r="AT168" s="1">
        <f t="shared" si="212"/>
        <v>29835.134935453003</v>
      </c>
      <c r="AU168" s="1">
        <f t="shared" si="171"/>
        <v>43059.591903693814</v>
      </c>
      <c r="AV168" s="1">
        <f t="shared" si="172"/>
        <v>16312.59192240437</v>
      </c>
      <c r="AW168" s="1">
        <f t="shared" si="173"/>
        <v>5967.0269870906013</v>
      </c>
      <c r="AX168" s="1">
        <f t="shared" si="232"/>
        <v>147829.52119659737</v>
      </c>
      <c r="AY168" s="1">
        <f t="shared" si="219"/>
        <v>22023.859101062695</v>
      </c>
      <c r="AZ168" s="1">
        <f t="shared" si="220"/>
        <v>5467.3496415901263</v>
      </c>
      <c r="BA168" s="1">
        <f t="shared" si="233"/>
        <v>13869.311408543132</v>
      </c>
      <c r="BB168" s="1">
        <f t="shared" si="234"/>
        <v>29626.776645921753</v>
      </c>
      <c r="BC168" s="1">
        <f t="shared" si="235"/>
        <v>37572.50954679821</v>
      </c>
      <c r="BD168" s="1">
        <f t="shared" si="236"/>
        <v>1253.4336795282748</v>
      </c>
      <c r="BE168" s="2">
        <f t="shared" si="242"/>
        <v>0.05</v>
      </c>
      <c r="BF168" s="2">
        <f t="shared" si="243"/>
        <v>3.8949976355871406E-2</v>
      </c>
      <c r="BG168" s="2">
        <f t="shared" si="244"/>
        <v>0.05</v>
      </c>
      <c r="BH168" s="2">
        <f t="shared" si="221"/>
        <v>4.5724057727829087E-2</v>
      </c>
      <c r="BI168" s="2">
        <f t="shared" si="237"/>
        <v>2.5000000000000006E-4</v>
      </c>
      <c r="BJ168" s="2">
        <f t="shared" si="222"/>
        <v>1.5171006581229417E-4</v>
      </c>
      <c r="BK168" s="2">
        <f t="shared" si="223"/>
        <v>2.5000000000000006E-4</v>
      </c>
      <c r="BL168" s="2">
        <f t="shared" si="224"/>
        <v>53.824489879617275</v>
      </c>
      <c r="BM168" s="2">
        <f t="shared" si="225"/>
        <v>12.373921970585325</v>
      </c>
      <c r="BN168" s="2">
        <f t="shared" si="226"/>
        <v>7.4587837338632523</v>
      </c>
      <c r="BO168" s="2">
        <f t="shared" si="238"/>
        <v>169.86648055501632</v>
      </c>
      <c r="BP168" s="2">
        <f t="shared" si="239"/>
        <v>17.898813381887269</v>
      </c>
      <c r="BQ168" s="2">
        <f t="shared" si="240"/>
        <v>6.8487697655495108</v>
      </c>
      <c r="BR168" s="11">
        <f t="shared" si="241"/>
        <v>3.7449578988389048E-2</v>
      </c>
      <c r="BS168" s="17">
        <f t="shared" si="217"/>
        <v>8.7688586939192546E-3</v>
      </c>
      <c r="BT168" s="17">
        <f t="shared" si="218"/>
        <v>4.2307460393293077E-2</v>
      </c>
      <c r="BU168" s="12">
        <f>(BU$3*temperature!$I278+BU$4*temperature!$I278^2+BU$5*temperature!$I278^6)*(K168/K$56)^$BW$1</f>
        <v>-4.4053462723634746</v>
      </c>
      <c r="BV168" s="12">
        <f>(BV$3*temperature!$I278+BV$4*temperature!$I278^2+BV$5*temperature!$I278^6)*(L168/L$56)^$BW$1</f>
        <v>-4.4285802733506099</v>
      </c>
      <c r="BW168" s="12">
        <f>(BW$3*temperature!$I278+BW$4*temperature!$I278^2+BW$5*temperature!$I278^6)*(M168/M$56)^$BW$1</f>
        <v>-4.8604309429205417</v>
      </c>
      <c r="BX168" s="12">
        <f>(BX$3*temperature!$M278+BX$4*temperature!$M278^2+BX$5*temperature!$M278^6)*(K168/K$56)^$BW$1</f>
        <v>-4.4053527780084689</v>
      </c>
      <c r="BY168" s="12">
        <f>(BY$3*temperature!$M278+BY$4*temperature!$M278^2+BY$5*temperature!$M278^6)*(L168/L$56)^$BW$1</f>
        <v>-4.4285850168531864</v>
      </c>
      <c r="BZ168" s="12">
        <f>(BZ$3*temperature!$M278+BZ$4*temperature!$M278^2+BZ$5*temperature!$M278^6)*(M168/M$56)^$BW$1</f>
        <v>-4.8604350486165337</v>
      </c>
      <c r="CA168" s="19">
        <f t="shared" si="227"/>
        <v>-6.5056449942701988E-6</v>
      </c>
      <c r="CB168" s="19">
        <f t="shared" si="228"/>
        <v>-4.7435025765096839E-6</v>
      </c>
      <c r="CC168" s="19">
        <f t="shared" si="229"/>
        <v>-4.1056959920737768E-6</v>
      </c>
      <c r="CD168" s="19">
        <f t="shared" si="230"/>
        <v>-1.9100401956127666E-2</v>
      </c>
      <c r="CE168" s="19">
        <f t="shared" si="231"/>
        <v>-1.6748872575034242E-4</v>
      </c>
      <c r="CF168" s="19"/>
      <c r="CG168" s="19"/>
      <c r="CH168" s="19"/>
    </row>
    <row r="169" spans="1:86" x14ac:dyDescent="0.3">
      <c r="A169" s="2">
        <f t="shared" si="174"/>
        <v>2123</v>
      </c>
      <c r="B169" s="5">
        <f t="shared" si="175"/>
        <v>1165.12937774802</v>
      </c>
      <c r="C169" s="5">
        <f t="shared" si="176"/>
        <v>2962.7856013874584</v>
      </c>
      <c r="D169" s="5">
        <f t="shared" si="177"/>
        <v>4365.791106843345</v>
      </c>
      <c r="E169" s="15">
        <f t="shared" si="178"/>
        <v>1.2485196148428198E-5</v>
      </c>
      <c r="F169" s="15">
        <f t="shared" si="179"/>
        <v>2.4596673613232366E-5</v>
      </c>
      <c r="G169" s="15">
        <f t="shared" si="180"/>
        <v>5.0213234225137924E-5</v>
      </c>
      <c r="H169" s="5">
        <f t="shared" si="181"/>
        <v>216695.41940268423</v>
      </c>
      <c r="I169" s="5">
        <f t="shared" si="182"/>
        <v>82322.288828819321</v>
      </c>
      <c r="J169" s="5">
        <f t="shared" si="183"/>
        <v>30090.296177548142</v>
      </c>
      <c r="K169" s="5">
        <f t="shared" si="184"/>
        <v>185983.99760678635</v>
      </c>
      <c r="L169" s="5">
        <f t="shared" si="185"/>
        <v>27785.435702896688</v>
      </c>
      <c r="M169" s="5">
        <f t="shared" si="186"/>
        <v>6892.2894937373039</v>
      </c>
      <c r="N169" s="15">
        <f t="shared" si="187"/>
        <v>6.4782519829589269E-3</v>
      </c>
      <c r="O169" s="15">
        <f t="shared" si="188"/>
        <v>9.2849059883783891E-3</v>
      </c>
      <c r="P169" s="15">
        <f t="shared" si="189"/>
        <v>8.5017341942299485E-3</v>
      </c>
      <c r="Q169" s="5">
        <f t="shared" si="190"/>
        <v>9003.0694383803329</v>
      </c>
      <c r="R169" s="5">
        <f t="shared" si="191"/>
        <v>12353.182744953558</v>
      </c>
      <c r="S169" s="5">
        <f t="shared" si="192"/>
        <v>6541.060695705065</v>
      </c>
      <c r="T169" s="5">
        <f t="shared" si="193"/>
        <v>41.547114669968934</v>
      </c>
      <c r="U169" s="5">
        <f t="shared" si="194"/>
        <v>150.05878627403962</v>
      </c>
      <c r="V169" s="5">
        <f t="shared" si="195"/>
        <v>217.38106720882573</v>
      </c>
      <c r="W169" s="15">
        <f t="shared" si="196"/>
        <v>-1.0734613539272964E-2</v>
      </c>
      <c r="X169" s="15">
        <f t="shared" si="197"/>
        <v>-1.217998157191269E-2</v>
      </c>
      <c r="Y169" s="15">
        <f t="shared" si="198"/>
        <v>-9.7425357312937999E-3</v>
      </c>
      <c r="Z169" s="5">
        <f t="shared" si="213"/>
        <v>12570.034210944146</v>
      </c>
      <c r="AA169" s="5">
        <f t="shared" si="214"/>
        <v>35406.865444356175</v>
      </c>
      <c r="AB169" s="5">
        <f t="shared" si="215"/>
        <v>43938.040046706614</v>
      </c>
      <c r="AC169" s="16">
        <f t="shared" si="199"/>
        <v>1.4633387923667844</v>
      </c>
      <c r="AD169" s="16">
        <f t="shared" si="200"/>
        <v>2.9734791947007362</v>
      </c>
      <c r="AE169" s="16">
        <f t="shared" si="201"/>
        <v>7.0618010283686719</v>
      </c>
      <c r="AF169" s="15">
        <f t="shared" si="202"/>
        <v>-4.0504037456468023E-3</v>
      </c>
      <c r="AG169" s="15">
        <f t="shared" si="203"/>
        <v>2.9673830763510267E-4</v>
      </c>
      <c r="AH169" s="15">
        <f t="shared" si="204"/>
        <v>9.7937136394747881E-3</v>
      </c>
      <c r="AI169" s="1">
        <f t="shared" si="168"/>
        <v>403419.46210677334</v>
      </c>
      <c r="AJ169" s="1">
        <f t="shared" si="169"/>
        <v>149197.0662240409</v>
      </c>
      <c r="AK169" s="1">
        <f t="shared" si="170"/>
        <v>54948.584586833415</v>
      </c>
      <c r="AL169" s="14">
        <f t="shared" si="205"/>
        <v>60.433678138592583</v>
      </c>
      <c r="AM169" s="14">
        <f t="shared" si="206"/>
        <v>13.278411016554045</v>
      </c>
      <c r="AN169" s="14">
        <f t="shared" si="207"/>
        <v>4.3665431325369468</v>
      </c>
      <c r="AO169" s="11">
        <f t="shared" si="208"/>
        <v>6.6235262092453166E-3</v>
      </c>
      <c r="AP169" s="11">
        <f t="shared" si="209"/>
        <v>8.3438960915740001E-3</v>
      </c>
      <c r="AQ169" s="11">
        <f t="shared" si="210"/>
        <v>7.5689665401891268E-3</v>
      </c>
      <c r="AR169" s="1">
        <f t="shared" si="216"/>
        <v>216695.41940268423</v>
      </c>
      <c r="AS169" s="1">
        <f t="shared" si="211"/>
        <v>82322.288828819321</v>
      </c>
      <c r="AT169" s="1">
        <f t="shared" si="212"/>
        <v>30090.296177548142</v>
      </c>
      <c r="AU169" s="1">
        <f t="shared" si="171"/>
        <v>43339.083880536848</v>
      </c>
      <c r="AV169" s="1">
        <f t="shared" si="172"/>
        <v>16464.457765763866</v>
      </c>
      <c r="AW169" s="1">
        <f t="shared" si="173"/>
        <v>6018.0592355096287</v>
      </c>
      <c r="AX169" s="1">
        <f t="shared" si="232"/>
        <v>148787.19808542909</v>
      </c>
      <c r="AY169" s="1">
        <f t="shared" si="219"/>
        <v>22228.348562317351</v>
      </c>
      <c r="AZ169" s="1">
        <f t="shared" si="220"/>
        <v>5513.8315949898433</v>
      </c>
      <c r="BA169" s="1">
        <f t="shared" si="233"/>
        <v>13877.008227470307</v>
      </c>
      <c r="BB169" s="1">
        <f t="shared" si="234"/>
        <v>29654.887626801064</v>
      </c>
      <c r="BC169" s="1">
        <f t="shared" si="235"/>
        <v>37611.356089590896</v>
      </c>
      <c r="BD169" s="1">
        <f t="shared" si="236"/>
        <v>1218.0805667363525</v>
      </c>
      <c r="BE169" s="2">
        <f t="shared" si="242"/>
        <v>0.05</v>
      </c>
      <c r="BF169" s="2">
        <f t="shared" si="243"/>
        <v>3.8949976355871406E-2</v>
      </c>
      <c r="BG169" s="2">
        <f t="shared" si="244"/>
        <v>0.05</v>
      </c>
      <c r="BH169" s="2">
        <f t="shared" si="221"/>
        <v>4.5743382940868403E-2</v>
      </c>
      <c r="BI169" s="2">
        <f t="shared" si="237"/>
        <v>2.5000000000000006E-4</v>
      </c>
      <c r="BJ169" s="2">
        <f t="shared" si="222"/>
        <v>1.5171006581229417E-4</v>
      </c>
      <c r="BK169" s="2">
        <f t="shared" si="223"/>
        <v>2.5000000000000006E-4</v>
      </c>
      <c r="BL169" s="2">
        <f t="shared" si="224"/>
        <v>54.17385485067107</v>
      </c>
      <c r="BM169" s="2">
        <f t="shared" si="225"/>
        <v>12.489119856038869</v>
      </c>
      <c r="BN169" s="2">
        <f t="shared" si="226"/>
        <v>7.5225740443870368</v>
      </c>
      <c r="BO169" s="2">
        <f t="shared" si="238"/>
        <v>172.390477039448</v>
      </c>
      <c r="BP169" s="2">
        <f t="shared" si="239"/>
        <v>18.112030891200142</v>
      </c>
      <c r="BQ169" s="2">
        <f t="shared" si="240"/>
        <v>6.8483473877218541</v>
      </c>
      <c r="BR169" s="11">
        <f t="shared" si="241"/>
        <v>3.7346490022551054E-2</v>
      </c>
      <c r="BS169" s="17">
        <f t="shared" si="217"/>
        <v>8.4523227648997806E-3</v>
      </c>
      <c r="BT169" s="17">
        <f t="shared" si="218"/>
        <v>4.1075204265333086E-2</v>
      </c>
      <c r="BU169" s="12">
        <f>(BU$3*temperature!$I279+BU$4*temperature!$I279^2+BU$5*temperature!$I279^6)*(K169/K$56)^$BW$1</f>
        <v>-4.5635374246835543</v>
      </c>
      <c r="BV169" s="12">
        <f>(BV$3*temperature!$I279+BV$4*temperature!$I279^2+BV$5*temperature!$I279^6)*(L169/L$56)^$BW$1</f>
        <v>-4.5387313733677468</v>
      </c>
      <c r="BW169" s="12">
        <f>(BW$3*temperature!$I279+BW$4*temperature!$I279^2+BW$5*temperature!$I279^6)*(M169/M$56)^$BW$1</f>
        <v>-4.9543037195860951</v>
      </c>
      <c r="BX169" s="12">
        <f>(BX$3*temperature!$M279+BX$4*temperature!$M279^2+BX$5*temperature!$M279^6)*(K169/K$56)^$BW$1</f>
        <v>-4.5635439433842802</v>
      </c>
      <c r="BY169" s="12">
        <f>(BY$3*temperature!$M279+BY$4*temperature!$M279^2+BY$5*temperature!$M279^6)*(L169/L$56)^$BW$1</f>
        <v>-4.5387361176962582</v>
      </c>
      <c r="BZ169" s="12">
        <f>(BZ$3*temperature!$M279+BZ$4*temperature!$M279^2+BZ$5*temperature!$M279^6)*(M169/M$56)^$BW$1</f>
        <v>-4.9543078222448926</v>
      </c>
      <c r="CA169" s="19">
        <f t="shared" si="227"/>
        <v>-6.5187007258771246E-6</v>
      </c>
      <c r="CB169" s="19">
        <f t="shared" si="228"/>
        <v>-4.7443285113857314E-6</v>
      </c>
      <c r="CC169" s="19">
        <f t="shared" si="229"/>
        <v>-4.1026587975778739E-6</v>
      </c>
      <c r="CD169" s="19">
        <f t="shared" si="230"/>
        <v>-1.9265867881021661E-2</v>
      </c>
      <c r="CE169" s="19">
        <f t="shared" si="231"/>
        <v>-1.6284133367631089E-4</v>
      </c>
      <c r="CF169" s="19"/>
      <c r="CG169" s="19"/>
      <c r="CH169" s="19"/>
    </row>
    <row r="170" spans="1:86" x14ac:dyDescent="0.3">
      <c r="A170" s="2">
        <f t="shared" si="174"/>
        <v>2124</v>
      </c>
      <c r="B170" s="5">
        <f t="shared" si="175"/>
        <v>1165.1431972733985</v>
      </c>
      <c r="C170" s="5">
        <f t="shared" si="176"/>
        <v>2962.8548323243604</v>
      </c>
      <c r="D170" s="5">
        <f t="shared" si="177"/>
        <v>4365.9993663101995</v>
      </c>
      <c r="E170" s="15">
        <f t="shared" si="178"/>
        <v>1.1860936341006788E-5</v>
      </c>
      <c r="F170" s="15">
        <f t="shared" si="179"/>
        <v>2.3366839932570747E-5</v>
      </c>
      <c r="G170" s="15">
        <f t="shared" si="180"/>
        <v>4.7702572513881028E-5</v>
      </c>
      <c r="H170" s="5">
        <f t="shared" si="181"/>
        <v>218079.98579737855</v>
      </c>
      <c r="I170" s="5">
        <f t="shared" si="182"/>
        <v>83079.154348080221</v>
      </c>
      <c r="J170" s="5">
        <f t="shared" si="183"/>
        <v>30344.464874321879</v>
      </c>
      <c r="K170" s="5">
        <f t="shared" si="184"/>
        <v>187170.11463287676</v>
      </c>
      <c r="L170" s="5">
        <f t="shared" si="185"/>
        <v>28040.23789545727</v>
      </c>
      <c r="M170" s="5">
        <f t="shared" si="186"/>
        <v>6950.1761975670288</v>
      </c>
      <c r="N170" s="15">
        <f t="shared" si="187"/>
        <v>6.3775219446466913E-3</v>
      </c>
      <c r="O170" s="15">
        <f t="shared" si="188"/>
        <v>9.170350801229965E-3</v>
      </c>
      <c r="P170" s="15">
        <f t="shared" si="189"/>
        <v>8.3987626872499277E-3</v>
      </c>
      <c r="Q170" s="5">
        <f t="shared" si="190"/>
        <v>8963.3322002210043</v>
      </c>
      <c r="R170" s="5">
        <f t="shared" si="191"/>
        <v>12314.912194819344</v>
      </c>
      <c r="S170" s="5">
        <f t="shared" si="192"/>
        <v>6532.0473513641928</v>
      </c>
      <c r="T170" s="5">
        <f t="shared" si="193"/>
        <v>41.101122450314961</v>
      </c>
      <c r="U170" s="5">
        <f t="shared" si="194"/>
        <v>148.23107302251825</v>
      </c>
      <c r="V170" s="5">
        <f t="shared" si="195"/>
        <v>215.26322439423697</v>
      </c>
      <c r="W170" s="15">
        <f t="shared" si="196"/>
        <v>-1.0734613539272964E-2</v>
      </c>
      <c r="X170" s="15">
        <f t="shared" si="197"/>
        <v>-1.217998157191269E-2</v>
      </c>
      <c r="Y170" s="15">
        <f t="shared" si="198"/>
        <v>-9.7425357312937999E-3</v>
      </c>
      <c r="Z170" s="5">
        <f t="shared" si="213"/>
        <v>12465.119622798402</v>
      </c>
      <c r="AA170" s="5">
        <f t="shared" si="214"/>
        <v>35311.699227674173</v>
      </c>
      <c r="AB170" s="5">
        <f t="shared" si="215"/>
        <v>44311.854271326796</v>
      </c>
      <c r="AC170" s="16">
        <f t="shared" si="199"/>
        <v>1.4574116794410317</v>
      </c>
      <c r="AD170" s="16">
        <f t="shared" si="200"/>
        <v>2.97436153988476</v>
      </c>
      <c r="AE170" s="16">
        <f t="shared" si="201"/>
        <v>7.1309622854194634</v>
      </c>
      <c r="AF170" s="15">
        <f t="shared" si="202"/>
        <v>-4.0504037456468023E-3</v>
      </c>
      <c r="AG170" s="15">
        <f t="shared" si="203"/>
        <v>2.9673830763510267E-4</v>
      </c>
      <c r="AH170" s="15">
        <f t="shared" si="204"/>
        <v>9.7937136394747881E-3</v>
      </c>
      <c r="AI170" s="1">
        <f t="shared" si="168"/>
        <v>406416.59977663285</v>
      </c>
      <c r="AJ170" s="1">
        <f t="shared" si="169"/>
        <v>150741.81736740068</v>
      </c>
      <c r="AK170" s="1">
        <f t="shared" si="170"/>
        <v>55471.785363659706</v>
      </c>
      <c r="AL170" s="14">
        <f t="shared" si="205"/>
        <v>60.829959349153931</v>
      </c>
      <c r="AM170" s="14">
        <f t="shared" si="206"/>
        <v>13.388096761519549</v>
      </c>
      <c r="AN170" s="14">
        <f t="shared" si="207"/>
        <v>4.3992628492147468</v>
      </c>
      <c r="AO170" s="11">
        <f t="shared" si="208"/>
        <v>6.5572909471528634E-3</v>
      </c>
      <c r="AP170" s="11">
        <f t="shared" si="209"/>
        <v>8.2604571306582608E-3</v>
      </c>
      <c r="AQ170" s="11">
        <f t="shared" si="210"/>
        <v>7.4932768747872358E-3</v>
      </c>
      <c r="AR170" s="1">
        <f t="shared" si="216"/>
        <v>218079.98579737855</v>
      </c>
      <c r="AS170" s="1">
        <f t="shared" si="211"/>
        <v>83079.154348080221</v>
      </c>
      <c r="AT170" s="1">
        <f t="shared" si="212"/>
        <v>30344.464874321879</v>
      </c>
      <c r="AU170" s="1">
        <f t="shared" si="171"/>
        <v>43615.997159475715</v>
      </c>
      <c r="AV170" s="1">
        <f t="shared" si="172"/>
        <v>16615.830869616046</v>
      </c>
      <c r="AW170" s="1">
        <f t="shared" si="173"/>
        <v>6068.8929748643759</v>
      </c>
      <c r="AX170" s="1">
        <f t="shared" si="232"/>
        <v>149736.09170630141</v>
      </c>
      <c r="AY170" s="1">
        <f t="shared" si="219"/>
        <v>22432.190316365817</v>
      </c>
      <c r="AZ170" s="1">
        <f t="shared" si="220"/>
        <v>5560.1409580536229</v>
      </c>
      <c r="BA170" s="1">
        <f t="shared" si="233"/>
        <v>13884.579953544073</v>
      </c>
      <c r="BB170" s="1">
        <f t="shared" si="234"/>
        <v>29682.627161300825</v>
      </c>
      <c r="BC170" s="1">
        <f t="shared" si="235"/>
        <v>37649.666110324964</v>
      </c>
      <c r="BD170" s="1">
        <f t="shared" si="236"/>
        <v>1183.7087124098596</v>
      </c>
      <c r="BE170" s="2">
        <f t="shared" si="242"/>
        <v>0.05</v>
      </c>
      <c r="BF170" s="2">
        <f t="shared" si="243"/>
        <v>3.8949976355871406E-2</v>
      </c>
      <c r="BG170" s="2">
        <f t="shared" si="244"/>
        <v>0.05</v>
      </c>
      <c r="BH170" s="2">
        <f t="shared" si="221"/>
        <v>4.5762832733358287E-2</v>
      </c>
      <c r="BI170" s="2">
        <f t="shared" si="237"/>
        <v>2.5000000000000006E-4</v>
      </c>
      <c r="BJ170" s="2">
        <f t="shared" si="222"/>
        <v>1.5171006581229417E-4</v>
      </c>
      <c r="BK170" s="2">
        <f t="shared" si="223"/>
        <v>2.5000000000000006E-4</v>
      </c>
      <c r="BL170" s="2">
        <f t="shared" si="224"/>
        <v>54.519996449344653</v>
      </c>
      <c r="BM170" s="2">
        <f t="shared" si="225"/>
        <v>12.603943973776996</v>
      </c>
      <c r="BN170" s="2">
        <f t="shared" si="226"/>
        <v>7.5861162185804716</v>
      </c>
      <c r="BO170" s="2">
        <f t="shared" si="238"/>
        <v>174.95218048169835</v>
      </c>
      <c r="BP170" s="2">
        <f t="shared" si="239"/>
        <v>18.327812981525856</v>
      </c>
      <c r="BQ170" s="2">
        <f t="shared" si="240"/>
        <v>6.8479338933819136</v>
      </c>
      <c r="BR170" s="11">
        <f t="shared" si="241"/>
        <v>3.724452562433031E-2</v>
      </c>
      <c r="BS170" s="17">
        <f t="shared" si="217"/>
        <v>8.148022715839174E-3</v>
      </c>
      <c r="BT170" s="17">
        <f t="shared" si="218"/>
        <v>3.9878839092556392E-2</v>
      </c>
      <c r="BU170" s="12">
        <f>(BU$3*temperature!$I280+BU$4*temperature!$I280^2+BU$5*temperature!$I280^6)*(K170/K$56)^$BW$1</f>
        <v>-4.7226022725178565</v>
      </c>
      <c r="BV170" s="12">
        <f>(BV$3*temperature!$I280+BV$4*temperature!$I280^2+BV$5*temperature!$I280^6)*(L170/L$56)^$BW$1</f>
        <v>-4.6492765084558059</v>
      </c>
      <c r="BW170" s="12">
        <f>(BW$3*temperature!$I280+BW$4*temperature!$I280^2+BW$5*temperature!$I280^6)*(M170/M$56)^$BW$1</f>
        <v>-5.0484594747372533</v>
      </c>
      <c r="BX170" s="12">
        <f>(BX$3*temperature!$M280+BX$4*temperature!$M280^2+BX$5*temperature!$M280^6)*(K170/K$56)^$BW$1</f>
        <v>-4.7226088033721307</v>
      </c>
      <c r="BY170" s="12">
        <f>(BY$3*temperature!$M280+BY$4*temperature!$M280^2+BY$5*temperature!$M280^6)*(L170/L$56)^$BW$1</f>
        <v>-4.6492812530937879</v>
      </c>
      <c r="BZ170" s="12">
        <f>(BZ$3*temperature!$M280+BZ$4*temperature!$M280^2+BZ$5*temperature!$M280^6)*(M170/M$56)^$BW$1</f>
        <v>-5.0484635740130628</v>
      </c>
      <c r="CA170" s="19">
        <f t="shared" si="227"/>
        <v>-6.5308542742670284E-6</v>
      </c>
      <c r="CB170" s="19">
        <f t="shared" si="228"/>
        <v>-4.7446379820570428E-6</v>
      </c>
      <c r="CC170" s="19">
        <f t="shared" si="229"/>
        <v>-4.0992758094660076E-6</v>
      </c>
      <c r="CD170" s="19">
        <f t="shared" si="230"/>
        <v>-1.9428194494244818E-2</v>
      </c>
      <c r="CE170" s="19">
        <f t="shared" si="231"/>
        <v>-1.5830137006684836E-4</v>
      </c>
      <c r="CF170" s="19"/>
      <c r="CG170" s="19"/>
      <c r="CH170" s="19"/>
    </row>
    <row r="171" spans="1:86" x14ac:dyDescent="0.3">
      <c r="A171" s="2">
        <f t="shared" si="174"/>
        <v>2125</v>
      </c>
      <c r="B171" s="5">
        <f t="shared" si="175"/>
        <v>1165.1563259782249</v>
      </c>
      <c r="C171" s="5">
        <f t="shared" si="176"/>
        <v>2962.9206032512398</v>
      </c>
      <c r="D171" s="5">
        <f t="shared" si="177"/>
        <v>4366.1972222414979</v>
      </c>
      <c r="E171" s="15">
        <f t="shared" si="178"/>
        <v>1.1267889523956449E-5</v>
      </c>
      <c r="F171" s="15">
        <f t="shared" si="179"/>
        <v>2.2198497935942207E-5</v>
      </c>
      <c r="G171" s="15">
        <f t="shared" si="180"/>
        <v>4.5317443888186977E-5</v>
      </c>
      <c r="H171" s="5">
        <f t="shared" si="181"/>
        <v>219451.54933430621</v>
      </c>
      <c r="I171" s="5">
        <f t="shared" si="182"/>
        <v>83833.470445929546</v>
      </c>
      <c r="J171" s="5">
        <f t="shared" si="183"/>
        <v>30597.618230829012</v>
      </c>
      <c r="K171" s="5">
        <f t="shared" si="184"/>
        <v>188345.15544518226</v>
      </c>
      <c r="L171" s="5">
        <f t="shared" si="185"/>
        <v>28294.200780789844</v>
      </c>
      <c r="M171" s="5">
        <f t="shared" si="186"/>
        <v>7007.8415319775568</v>
      </c>
      <c r="N171" s="15">
        <f t="shared" si="187"/>
        <v>6.2779296503090443E-3</v>
      </c>
      <c r="O171" s="15">
        <f t="shared" si="188"/>
        <v>9.0570873998796486E-3</v>
      </c>
      <c r="P171" s="15">
        <f t="shared" si="189"/>
        <v>8.2969600728559634E-3</v>
      </c>
      <c r="Q171" s="5">
        <f t="shared" si="190"/>
        <v>8922.8819536755927</v>
      </c>
      <c r="R171" s="5">
        <f t="shared" si="191"/>
        <v>12275.367994499375</v>
      </c>
      <c r="S171" s="5">
        <f t="shared" si="192"/>
        <v>6522.3723387694363</v>
      </c>
      <c r="T171" s="5">
        <f t="shared" si="193"/>
        <v>40.659917784780497</v>
      </c>
      <c r="U171" s="5">
        <f t="shared" si="194"/>
        <v>146.42562128471914</v>
      </c>
      <c r="V171" s="5">
        <f t="shared" si="195"/>
        <v>213.16601473894261</v>
      </c>
      <c r="W171" s="15">
        <f t="shared" si="196"/>
        <v>-1.0734613539272964E-2</v>
      </c>
      <c r="X171" s="15">
        <f t="shared" si="197"/>
        <v>-1.217998157191269E-2</v>
      </c>
      <c r="Y171" s="15">
        <f t="shared" si="198"/>
        <v>-9.7425357312937999E-3</v>
      </c>
      <c r="Z171" s="5">
        <f t="shared" si="213"/>
        <v>12359.835860798439</v>
      </c>
      <c r="AA171" s="5">
        <f t="shared" si="214"/>
        <v>35212.74834033486</v>
      </c>
      <c r="AB171" s="5">
        <f t="shared" si="215"/>
        <v>44684.173749857233</v>
      </c>
      <c r="AC171" s="16">
        <f t="shared" si="199"/>
        <v>1.4515085737156743</v>
      </c>
      <c r="AD171" s="16">
        <f t="shared" si="200"/>
        <v>2.9752441468944002</v>
      </c>
      <c r="AE171" s="16">
        <f t="shared" si="201"/>
        <v>7.2008008880167562</v>
      </c>
      <c r="AF171" s="15">
        <f t="shared" si="202"/>
        <v>-4.0504037456468023E-3</v>
      </c>
      <c r="AG171" s="15">
        <f t="shared" si="203"/>
        <v>2.9673830763510267E-4</v>
      </c>
      <c r="AH171" s="15">
        <f t="shared" si="204"/>
        <v>9.7937136394747881E-3</v>
      </c>
      <c r="AI171" s="1">
        <f t="shared" si="168"/>
        <v>409390.93695844529</v>
      </c>
      <c r="AJ171" s="1">
        <f t="shared" si="169"/>
        <v>152283.46650027667</v>
      </c>
      <c r="AK171" s="1">
        <f t="shared" si="170"/>
        <v>55993.499802158112</v>
      </c>
      <c r="AL171" s="14">
        <f t="shared" si="205"/>
        <v>61.22485029349226</v>
      </c>
      <c r="AM171" s="14">
        <f t="shared" si="206"/>
        <v>13.49758264288559</v>
      </c>
      <c r="AN171" s="14">
        <f t="shared" si="207"/>
        <v>4.4318980948431372</v>
      </c>
      <c r="AO171" s="11">
        <f t="shared" si="208"/>
        <v>6.4917180376813351E-3</v>
      </c>
      <c r="AP171" s="11">
        <f t="shared" si="209"/>
        <v>8.1778525593516789E-3</v>
      </c>
      <c r="AQ171" s="11">
        <f t="shared" si="210"/>
        <v>7.4183441060393634E-3</v>
      </c>
      <c r="AR171" s="1">
        <f t="shared" si="216"/>
        <v>219451.54933430621</v>
      </c>
      <c r="AS171" s="1">
        <f t="shared" si="211"/>
        <v>83833.470445929546</v>
      </c>
      <c r="AT171" s="1">
        <f t="shared" si="212"/>
        <v>30597.618230829012</v>
      </c>
      <c r="AU171" s="1">
        <f t="shared" si="171"/>
        <v>43890.309866861244</v>
      </c>
      <c r="AV171" s="1">
        <f t="shared" si="172"/>
        <v>16766.694089185909</v>
      </c>
      <c r="AW171" s="1">
        <f t="shared" si="173"/>
        <v>6119.5236461658023</v>
      </c>
      <c r="AX171" s="1">
        <f t="shared" si="232"/>
        <v>150676.1243561458</v>
      </c>
      <c r="AY171" s="1">
        <f t="shared" si="219"/>
        <v>22635.360624631874</v>
      </c>
      <c r="AZ171" s="1">
        <f t="shared" si="220"/>
        <v>5606.2732255820456</v>
      </c>
      <c r="BA171" s="1">
        <f t="shared" si="233"/>
        <v>13892.028307746514</v>
      </c>
      <c r="BB171" s="1">
        <f t="shared" si="234"/>
        <v>29710.000705308779</v>
      </c>
      <c r="BC171" s="1">
        <f t="shared" si="235"/>
        <v>37687.449003586837</v>
      </c>
      <c r="BD171" s="1">
        <f t="shared" si="236"/>
        <v>1150.2915898706269</v>
      </c>
      <c r="BE171" s="2">
        <f t="shared" si="242"/>
        <v>0.05</v>
      </c>
      <c r="BF171" s="2">
        <f t="shared" si="243"/>
        <v>3.8949976355871406E-2</v>
      </c>
      <c r="BG171" s="2">
        <f t="shared" si="244"/>
        <v>0.05</v>
      </c>
      <c r="BH171" s="2">
        <f t="shared" si="221"/>
        <v>4.5782404342214665E-2</v>
      </c>
      <c r="BI171" s="2">
        <f t="shared" si="237"/>
        <v>2.5000000000000006E-4</v>
      </c>
      <c r="BJ171" s="2">
        <f t="shared" si="222"/>
        <v>1.5171006581229417E-4</v>
      </c>
      <c r="BK171" s="2">
        <f t="shared" si="223"/>
        <v>2.5000000000000006E-4</v>
      </c>
      <c r="BL171" s="2">
        <f t="shared" si="224"/>
        <v>54.862887333576566</v>
      </c>
      <c r="BM171" s="2">
        <f t="shared" si="225"/>
        <v>12.71838131862499</v>
      </c>
      <c r="BN171" s="2">
        <f t="shared" si="226"/>
        <v>7.6494045577072551</v>
      </c>
      <c r="BO171" s="2">
        <f t="shared" si="238"/>
        <v>177.55215506569826</v>
      </c>
      <c r="BP171" s="2">
        <f t="shared" si="239"/>
        <v>18.546190488399397</v>
      </c>
      <c r="BQ171" s="2">
        <f t="shared" si="240"/>
        <v>6.8475291502792484</v>
      </c>
      <c r="BR171" s="11">
        <f t="shared" si="241"/>
        <v>3.7143676819882704E-2</v>
      </c>
      <c r="BS171" s="17">
        <f t="shared" si="217"/>
        <v>7.8554501995898966E-3</v>
      </c>
      <c r="BT171" s="17">
        <f t="shared" si="218"/>
        <v>3.8717319507336305E-2</v>
      </c>
      <c r="BU171" s="12">
        <f>(BU$3*temperature!$I281+BU$4*temperature!$I281^2+BU$5*temperature!$I281^6)*(K171/K$56)^$BW$1</f>
        <v>-4.8825142159719235</v>
      </c>
      <c r="BV171" s="12">
        <f>(BV$3*temperature!$I281+BV$4*temperature!$I281^2+BV$5*temperature!$I281^6)*(L171/L$56)^$BW$1</f>
        <v>-4.7601981650498031</v>
      </c>
      <c r="BW171" s="12">
        <f>(BW$3*temperature!$I281+BW$4*temperature!$I281^2+BW$5*temperature!$I281^6)*(M171/M$56)^$BW$1</f>
        <v>-5.1428842262425123</v>
      </c>
      <c r="BX171" s="12">
        <f>(BX$3*temperature!$M281+BX$4*temperature!$M281^2+BX$5*temperature!$M281^6)*(K171/K$56)^$BW$1</f>
        <v>-4.882520758107356</v>
      </c>
      <c r="BY171" s="12">
        <f>(BY$3*temperature!$M281+BY$4*temperature!$M281^2+BY$5*temperature!$M281^6)*(L171/L$56)^$BW$1</f>
        <v>-4.7602029095006877</v>
      </c>
      <c r="BZ171" s="12">
        <f>(BZ$3*temperature!$M281+BZ$4*temperature!$M281^2+BZ$5*temperature!$M281^6)*(M171/M$56)^$BW$1</f>
        <v>-5.1428883218041506</v>
      </c>
      <c r="CA171" s="19">
        <f t="shared" si="227"/>
        <v>-6.5421354324968206E-6</v>
      </c>
      <c r="CB171" s="19">
        <f t="shared" si="228"/>
        <v>-4.7444508846083977E-6</v>
      </c>
      <c r="CC171" s="19">
        <f t="shared" si="229"/>
        <v>-4.0955616382731819E-6</v>
      </c>
      <c r="CD171" s="19">
        <f t="shared" si="230"/>
        <v>-1.9587399710819825E-2</v>
      </c>
      <c r="CE171" s="19">
        <f t="shared" si="231"/>
        <v>-1.5386784296780666E-4</v>
      </c>
      <c r="CF171" s="19"/>
      <c r="CG171" s="19"/>
      <c r="CH171" s="19"/>
    </row>
    <row r="172" spans="1:86" x14ac:dyDescent="0.3">
      <c r="A172" s="2">
        <f t="shared" si="174"/>
        <v>2126</v>
      </c>
      <c r="B172" s="5">
        <f t="shared" si="175"/>
        <v>1165.1687983883462</v>
      </c>
      <c r="C172" s="5">
        <f t="shared" si="176"/>
        <v>2962.9830870187907</v>
      </c>
      <c r="D172" s="5">
        <f t="shared" si="177"/>
        <v>4366.3851938942407</v>
      </c>
      <c r="E172" s="15">
        <f t="shared" si="178"/>
        <v>1.0704495047758627E-5</v>
      </c>
      <c r="F172" s="15">
        <f t="shared" si="179"/>
        <v>2.1088573039145095E-5</v>
      </c>
      <c r="G172" s="15">
        <f t="shared" si="180"/>
        <v>4.3051571693777623E-5</v>
      </c>
      <c r="H172" s="5">
        <f t="shared" si="181"/>
        <v>220810.0059660573</v>
      </c>
      <c r="I172" s="5">
        <f t="shared" si="182"/>
        <v>84585.153151631224</v>
      </c>
      <c r="J172" s="5">
        <f t="shared" si="183"/>
        <v>30849.733974779356</v>
      </c>
      <c r="K172" s="5">
        <f t="shared" si="184"/>
        <v>189509.02759452557</v>
      </c>
      <c r="L172" s="5">
        <f t="shared" si="185"/>
        <v>28547.295299190075</v>
      </c>
      <c r="M172" s="5">
        <f t="shared" si="186"/>
        <v>7065.279998182079</v>
      </c>
      <c r="N172" s="15">
        <f t="shared" si="187"/>
        <v>6.1794642213777173E-3</v>
      </c>
      <c r="O172" s="15">
        <f t="shared" si="188"/>
        <v>8.945102226462831E-3</v>
      </c>
      <c r="P172" s="15">
        <f t="shared" si="189"/>
        <v>8.1963135071512205E-3</v>
      </c>
      <c r="Q172" s="5">
        <f t="shared" si="190"/>
        <v>8881.7400756737679</v>
      </c>
      <c r="R172" s="5">
        <f t="shared" si="191"/>
        <v>12234.579248661979</v>
      </c>
      <c r="S172" s="5">
        <f t="shared" si="192"/>
        <v>6512.0468132887245</v>
      </c>
      <c r="T172" s="5">
        <f t="shared" si="193"/>
        <v>40.223449280822265</v>
      </c>
      <c r="U172" s="5">
        <f t="shared" si="194"/>
        <v>144.6421599158154</v>
      </c>
      <c r="V172" s="5">
        <f t="shared" si="195"/>
        <v>211.08923722365097</v>
      </c>
      <c r="W172" s="15">
        <f t="shared" si="196"/>
        <v>-1.0734613539272964E-2</v>
      </c>
      <c r="X172" s="15">
        <f t="shared" si="197"/>
        <v>-1.217998157191269E-2</v>
      </c>
      <c r="Y172" s="15">
        <f t="shared" si="198"/>
        <v>-9.7425357312937999E-3</v>
      </c>
      <c r="Z172" s="5">
        <f t="shared" si="213"/>
        <v>12254.22127381841</v>
      </c>
      <c r="AA172" s="5">
        <f t="shared" si="214"/>
        <v>35110.092715535742</v>
      </c>
      <c r="AB172" s="5">
        <f t="shared" si="215"/>
        <v>45054.965112935737</v>
      </c>
      <c r="AC172" s="16">
        <f t="shared" si="199"/>
        <v>1.4456293779518579</v>
      </c>
      <c r="AD172" s="16">
        <f t="shared" si="200"/>
        <v>2.976127015807351</v>
      </c>
      <c r="AE172" s="16">
        <f t="shared" si="201"/>
        <v>7.271323469888868</v>
      </c>
      <c r="AF172" s="15">
        <f t="shared" si="202"/>
        <v>-4.0504037456468023E-3</v>
      </c>
      <c r="AG172" s="15">
        <f t="shared" si="203"/>
        <v>2.9673830763510267E-4</v>
      </c>
      <c r="AH172" s="15">
        <f t="shared" si="204"/>
        <v>9.7937136394747881E-3</v>
      </c>
      <c r="AI172" s="1">
        <f t="shared" si="168"/>
        <v>412342.15312946204</v>
      </c>
      <c r="AJ172" s="1">
        <f t="shared" si="169"/>
        <v>153821.81393943491</v>
      </c>
      <c r="AK172" s="1">
        <f t="shared" si="170"/>
        <v>56513.6734681081</v>
      </c>
      <c r="AL172" s="14">
        <f t="shared" si="205"/>
        <v>61.618330213846818</v>
      </c>
      <c r="AM172" s="14">
        <f t="shared" si="206"/>
        <v>13.60686007123916</v>
      </c>
      <c r="AN172" s="14">
        <f t="shared" si="207"/>
        <v>4.4644466665024787</v>
      </c>
      <c r="AO172" s="11">
        <f t="shared" si="208"/>
        <v>6.4268008573045215E-3</v>
      </c>
      <c r="AP172" s="11">
        <f t="shared" si="209"/>
        <v>8.0960740337581612E-3</v>
      </c>
      <c r="AQ172" s="11">
        <f t="shared" si="210"/>
        <v>7.3441606649789701E-3</v>
      </c>
      <c r="AR172" s="1">
        <f t="shared" si="216"/>
        <v>220810.0059660573</v>
      </c>
      <c r="AS172" s="1">
        <f t="shared" si="211"/>
        <v>84585.153151631224</v>
      </c>
      <c r="AT172" s="1">
        <f t="shared" si="212"/>
        <v>30849.733974779356</v>
      </c>
      <c r="AU172" s="1">
        <f t="shared" si="171"/>
        <v>44162.001193211465</v>
      </c>
      <c r="AV172" s="1">
        <f t="shared" si="172"/>
        <v>16917.030630326244</v>
      </c>
      <c r="AW172" s="1">
        <f t="shared" si="173"/>
        <v>6169.9467949558712</v>
      </c>
      <c r="AX172" s="1">
        <f t="shared" si="232"/>
        <v>151607.22207562046</v>
      </c>
      <c r="AY172" s="1">
        <f t="shared" si="219"/>
        <v>22837.836239352062</v>
      </c>
      <c r="AZ172" s="1">
        <f t="shared" si="220"/>
        <v>5652.2239985456636</v>
      </c>
      <c r="BA172" s="1">
        <f t="shared" si="233"/>
        <v>13899.354978582396</v>
      </c>
      <c r="BB172" s="1">
        <f t="shared" si="234"/>
        <v>29737.013594308679</v>
      </c>
      <c r="BC172" s="1">
        <f t="shared" si="235"/>
        <v>37724.713900053117</v>
      </c>
      <c r="BD172" s="1">
        <f t="shared" si="236"/>
        <v>1117.8033558493712</v>
      </c>
      <c r="BE172" s="2">
        <f t="shared" si="242"/>
        <v>0.05</v>
      </c>
      <c r="BF172" s="2">
        <f t="shared" si="243"/>
        <v>3.8949976355871406E-2</v>
      </c>
      <c r="BG172" s="2">
        <f t="shared" si="244"/>
        <v>0.05</v>
      </c>
      <c r="BH172" s="2">
        <f t="shared" si="221"/>
        <v>4.5802094991188862E-2</v>
      </c>
      <c r="BI172" s="2">
        <f t="shared" si="237"/>
        <v>2.5000000000000006E-4</v>
      </c>
      <c r="BJ172" s="2">
        <f t="shared" si="222"/>
        <v>1.5171006581229417E-4</v>
      </c>
      <c r="BK172" s="2">
        <f t="shared" si="223"/>
        <v>2.5000000000000006E-4</v>
      </c>
      <c r="BL172" s="2">
        <f t="shared" si="224"/>
        <v>55.20250149151434</v>
      </c>
      <c r="BM172" s="2">
        <f t="shared" si="225"/>
        <v>12.832419151376955</v>
      </c>
      <c r="BN172" s="2">
        <f t="shared" si="226"/>
        <v>7.7124334936948404</v>
      </c>
      <c r="BO172" s="2">
        <f t="shared" si="238"/>
        <v>180.19097340589562</v>
      </c>
      <c r="BP172" s="2">
        <f t="shared" si="239"/>
        <v>18.767194618406613</v>
      </c>
      <c r="BQ172" s="2">
        <f t="shared" si="240"/>
        <v>6.8471330290570105</v>
      </c>
      <c r="BR172" s="11">
        <f t="shared" si="241"/>
        <v>3.704393450579066E-2</v>
      </c>
      <c r="BS172" s="17">
        <f t="shared" si="217"/>
        <v>7.5741195507998326E-3</v>
      </c>
      <c r="BT172" s="17">
        <f t="shared" si="218"/>
        <v>3.75896305896469E-2</v>
      </c>
      <c r="BU172" s="12">
        <f>(BU$3*temperature!$I282+BU$4*temperature!$I282^2+BU$5*temperature!$I282^6)*(K172/K$56)^$BW$1</f>
        <v>-5.0432469729018239</v>
      </c>
      <c r="BV172" s="12">
        <f>(BV$3*temperature!$I282+BV$4*temperature!$I282^2+BV$5*temperature!$I282^6)*(L172/L$56)^$BW$1</f>
        <v>-4.8714790975138413</v>
      </c>
      <c r="BW172" s="12">
        <f>(BW$3*temperature!$I282+BW$4*temperature!$I282^2+BW$5*temperature!$I282^6)*(M172/M$56)^$BW$1</f>
        <v>-5.2375642084433256</v>
      </c>
      <c r="BX172" s="12">
        <f>(BX$3*temperature!$M282+BX$4*temperature!$M282^2+BX$5*temperature!$M282^6)*(K172/K$56)^$BW$1</f>
        <v>-5.0432535254751789</v>
      </c>
      <c r="BY172" s="12">
        <f>(BY$3*temperature!$M282+BY$4*temperature!$M282^2+BY$5*temperature!$M282^6)*(L172/L$56)^$BW$1</f>
        <v>-4.8714838413004449</v>
      </c>
      <c r="BZ172" s="12">
        <f>(BZ$3*temperature!$M282+BZ$4*temperature!$M282^2+BZ$5*temperature!$M282^6)*(M172/M$56)^$BW$1</f>
        <v>-5.2375682999738302</v>
      </c>
      <c r="CA172" s="19">
        <f t="shared" si="227"/>
        <v>-6.552573355023128E-6</v>
      </c>
      <c r="CB172" s="19">
        <f t="shared" si="228"/>
        <v>-4.7437866035338061E-6</v>
      </c>
      <c r="CC172" s="19">
        <f t="shared" si="229"/>
        <v>-4.0915305046240746E-6</v>
      </c>
      <c r="CD172" s="19">
        <f t="shared" si="230"/>
        <v>-1.9743503056115962E-2</v>
      </c>
      <c r="CE172" s="19">
        <f t="shared" si="231"/>
        <v>-1.4953965249860416E-4</v>
      </c>
      <c r="CF172" s="19"/>
      <c r="CG172" s="19"/>
      <c r="CH172" s="19"/>
    </row>
    <row r="173" spans="1:86" x14ac:dyDescent="0.3">
      <c r="A173" s="2">
        <f t="shared" si="174"/>
        <v>2127</v>
      </c>
      <c r="B173" s="5">
        <f t="shared" si="175"/>
        <v>1165.1806473047968</v>
      </c>
      <c r="C173" s="5">
        <f t="shared" si="176"/>
        <v>2963.042447849773</v>
      </c>
      <c r="D173" s="5">
        <f t="shared" si="177"/>
        <v>4366.5637746521979</v>
      </c>
      <c r="E173" s="15">
        <f t="shared" si="178"/>
        <v>1.0169270295370694E-5</v>
      </c>
      <c r="F173" s="15">
        <f t="shared" si="179"/>
        <v>2.0034144387187839E-5</v>
      </c>
      <c r="G173" s="15">
        <f t="shared" si="180"/>
        <v>4.089899310908874E-5</v>
      </c>
      <c r="H173" s="5">
        <f t="shared" si="181"/>
        <v>222155.25689450678</v>
      </c>
      <c r="I173" s="5">
        <f t="shared" si="182"/>
        <v>85334.120249723826</v>
      </c>
      <c r="J173" s="5">
        <f t="shared" si="183"/>
        <v>31100.790355703513</v>
      </c>
      <c r="K173" s="5">
        <f t="shared" si="184"/>
        <v>190661.64324680352</v>
      </c>
      <c r="L173" s="5">
        <f t="shared" si="185"/>
        <v>28799.493004782729</v>
      </c>
      <c r="M173" s="5">
        <f t="shared" si="186"/>
        <v>7122.4862296167257</v>
      </c>
      <c r="N173" s="15">
        <f t="shared" si="187"/>
        <v>6.0821147515150997E-3</v>
      </c>
      <c r="O173" s="15">
        <f t="shared" si="188"/>
        <v>8.8343817846663342E-3</v>
      </c>
      <c r="P173" s="15">
        <f t="shared" si="189"/>
        <v>8.096810239561103E-3</v>
      </c>
      <c r="Q173" s="5">
        <f t="shared" si="190"/>
        <v>8839.9278041674534</v>
      </c>
      <c r="R173" s="5">
        <f t="shared" si="191"/>
        <v>12192.575033218855</v>
      </c>
      <c r="S173" s="5">
        <f t="shared" si="192"/>
        <v>6501.0819558724643</v>
      </c>
      <c r="T173" s="5">
        <f t="shared" si="193"/>
        <v>39.791666097576091</v>
      </c>
      <c r="U173" s="5">
        <f t="shared" si="194"/>
        <v>142.88042107351913</v>
      </c>
      <c r="V173" s="5">
        <f t="shared" si="195"/>
        <v>209.03269278750798</v>
      </c>
      <c r="W173" s="15">
        <f t="shared" si="196"/>
        <v>-1.0734613539272964E-2</v>
      </c>
      <c r="X173" s="15">
        <f t="shared" si="197"/>
        <v>-1.217998157191269E-2</v>
      </c>
      <c r="Y173" s="15">
        <f t="shared" si="198"/>
        <v>-9.7425357312937999E-3</v>
      </c>
      <c r="Z173" s="5">
        <f t="shared" si="213"/>
        <v>12148.31347430918</v>
      </c>
      <c r="AA173" s="5">
        <f t="shared" si="214"/>
        <v>35003.812352402267</v>
      </c>
      <c r="AB173" s="5">
        <f t="shared" si="215"/>
        <v>45424.19576669723</v>
      </c>
      <c r="AC173" s="16">
        <f t="shared" si="199"/>
        <v>1.4397739953045845</v>
      </c>
      <c r="AD173" s="16">
        <f t="shared" si="200"/>
        <v>2.9770101467013288</v>
      </c>
      <c r="AE173" s="16">
        <f t="shared" si="201"/>
        <v>7.3425367297329514</v>
      </c>
      <c r="AF173" s="15">
        <f t="shared" si="202"/>
        <v>-4.0504037456468023E-3</v>
      </c>
      <c r="AG173" s="15">
        <f t="shared" si="203"/>
        <v>2.9673830763510267E-4</v>
      </c>
      <c r="AH173" s="15">
        <f t="shared" si="204"/>
        <v>9.7937136394747881E-3</v>
      </c>
      <c r="AI173" s="1">
        <f t="shared" si="168"/>
        <v>415269.93900972733</v>
      </c>
      <c r="AJ173" s="1">
        <f t="shared" si="169"/>
        <v>155356.66317581767</v>
      </c>
      <c r="AK173" s="1">
        <f t="shared" si="170"/>
        <v>57032.252916253157</v>
      </c>
      <c r="AL173" s="14">
        <f t="shared" si="205"/>
        <v>62.010378863916408</v>
      </c>
      <c r="AM173" s="14">
        <f t="shared" si="206"/>
        <v>13.715920596277861</v>
      </c>
      <c r="AN173" s="14">
        <f t="shared" si="207"/>
        <v>4.4969064039655127</v>
      </c>
      <c r="AO173" s="11">
        <f t="shared" si="208"/>
        <v>6.3625328487314763E-3</v>
      </c>
      <c r="AP173" s="11">
        <f t="shared" si="209"/>
        <v>8.0151132934205803E-3</v>
      </c>
      <c r="AQ173" s="11">
        <f t="shared" si="210"/>
        <v>7.2707190583291802E-3</v>
      </c>
      <c r="AR173" s="1">
        <f t="shared" si="216"/>
        <v>222155.25689450678</v>
      </c>
      <c r="AS173" s="1">
        <f t="shared" si="211"/>
        <v>85334.120249723826</v>
      </c>
      <c r="AT173" s="1">
        <f t="shared" si="212"/>
        <v>31100.790355703513</v>
      </c>
      <c r="AU173" s="1">
        <f t="shared" si="171"/>
        <v>44431.051378901357</v>
      </c>
      <c r="AV173" s="1">
        <f t="shared" si="172"/>
        <v>17066.824049944767</v>
      </c>
      <c r="AW173" s="1">
        <f t="shared" si="173"/>
        <v>6220.1580711407032</v>
      </c>
      <c r="AX173" s="1">
        <f t="shared" si="232"/>
        <v>152529.31459744283</v>
      </c>
      <c r="AY173" s="1">
        <f t="shared" si="219"/>
        <v>23039.59440382618</v>
      </c>
      <c r="AZ173" s="1">
        <f t="shared" si="220"/>
        <v>5697.9889836933808</v>
      </c>
      <c r="BA173" s="1">
        <f t="shared" si="233"/>
        <v>13906.561623020285</v>
      </c>
      <c r="BB173" s="1">
        <f t="shared" si="234"/>
        <v>29763.671047425381</v>
      </c>
      <c r="BC173" s="1">
        <f t="shared" si="235"/>
        <v>37761.469676770219</v>
      </c>
      <c r="BD173" s="1">
        <f t="shared" si="236"/>
        <v>1086.2188346257174</v>
      </c>
      <c r="BE173" s="2">
        <f t="shared" si="242"/>
        <v>0.05</v>
      </c>
      <c r="BF173" s="2">
        <f t="shared" si="243"/>
        <v>3.8949976355871406E-2</v>
      </c>
      <c r="BG173" s="2">
        <f t="shared" si="244"/>
        <v>0.05</v>
      </c>
      <c r="BH173" s="2">
        <f t="shared" si="221"/>
        <v>4.5821901891636353E-2</v>
      </c>
      <c r="BI173" s="2">
        <f t="shared" si="237"/>
        <v>2.5000000000000006E-4</v>
      </c>
      <c r="BJ173" s="2">
        <f t="shared" si="222"/>
        <v>1.5171006581229417E-4</v>
      </c>
      <c r="BK173" s="2">
        <f t="shared" si="223"/>
        <v>2.5000000000000006E-4</v>
      </c>
      <c r="BL173" s="2">
        <f t="shared" si="224"/>
        <v>55.538814223626709</v>
      </c>
      <c r="BM173" s="2">
        <f t="shared" si="225"/>
        <v>12.946044999119826</v>
      </c>
      <c r="BN173" s="2">
        <f t="shared" si="226"/>
        <v>7.77519758892588</v>
      </c>
      <c r="BO173" s="2">
        <f t="shared" si="238"/>
        <v>182.86921667300803</v>
      </c>
      <c r="BP173" s="2">
        <f t="shared" si="239"/>
        <v>18.990856953601089</v>
      </c>
      <c r="BQ173" s="2">
        <f t="shared" si="240"/>
        <v>6.8467454031415302</v>
      </c>
      <c r="BR173" s="11">
        <f t="shared" si="241"/>
        <v>3.6945289459705738E-2</v>
      </c>
      <c r="BS173" s="17">
        <f t="shared" si="217"/>
        <v>7.3035667041525323E-3</v>
      </c>
      <c r="BT173" s="17">
        <f t="shared" si="218"/>
        <v>3.649478698023971E-2</v>
      </c>
      <c r="BU173" s="12">
        <f>(BU$3*temperature!$I283+BU$4*temperature!$I283^2+BU$5*temperature!$I283^6)*(K173/K$56)^$BW$1</f>
        <v>-5.2047745876515963</v>
      </c>
      <c r="BV173" s="12">
        <f>(BV$3*temperature!$I283+BV$4*temperature!$I283^2+BV$5*temperature!$I283^6)*(L173/L$56)^$BW$1</f>
        <v>-4.9831023320383201</v>
      </c>
      <c r="BW173" s="12">
        <f>(BW$3*temperature!$I283+BW$4*temperature!$I283^2+BW$5*temperature!$I283^6)*(M173/M$56)^$BW$1</f>
        <v>-5.3324858752053661</v>
      </c>
      <c r="BX173" s="12">
        <f>(BX$3*temperature!$M283+BX$4*temperature!$M283^2+BX$5*temperature!$M283^6)*(K173/K$56)^$BW$1</f>
        <v>-5.2047811498481238</v>
      </c>
      <c r="BY173" s="12">
        <f>(BY$3*temperature!$M283+BY$4*temperature!$M283^2+BY$5*temperature!$M283^6)*(L173/L$56)^$BW$1</f>
        <v>-4.9831070747023434</v>
      </c>
      <c r="BZ173" s="12">
        <f>(BZ$3*temperature!$M283+BZ$4*temperature!$M283^2+BZ$5*temperature!$M283^6)*(M173/M$56)^$BW$1</f>
        <v>-5.3324899624016071</v>
      </c>
      <c r="CA173" s="19">
        <f t="shared" si="227"/>
        <v>-6.5621965275042271E-6</v>
      </c>
      <c r="CB173" s="19">
        <f t="shared" si="228"/>
        <v>-4.7426640232828277E-6</v>
      </c>
      <c r="CC173" s="19">
        <f t="shared" si="229"/>
        <v>-4.0871962410093943E-6</v>
      </c>
      <c r="CD173" s="19">
        <f t="shared" si="230"/>
        <v>-1.9896525508610499E-2</v>
      </c>
      <c r="CE173" s="19">
        <f t="shared" si="231"/>
        <v>-1.4531560123300918E-4</v>
      </c>
      <c r="CF173" s="19"/>
      <c r="CG173" s="19"/>
      <c r="CH173" s="19"/>
    </row>
    <row r="174" spans="1:86" x14ac:dyDescent="0.3">
      <c r="A174" s="2">
        <f t="shared" si="174"/>
        <v>2128</v>
      </c>
      <c r="B174" s="5">
        <f t="shared" si="175"/>
        <v>1165.1919038898948</v>
      </c>
      <c r="C174" s="5">
        <f t="shared" si="176"/>
        <v>2963.0988417689873</v>
      </c>
      <c r="D174" s="5">
        <f t="shared" si="177"/>
        <v>4366.733433310842</v>
      </c>
      <c r="E174" s="15">
        <f t="shared" si="178"/>
        <v>9.6608067806021595E-6</v>
      </c>
      <c r="F174" s="15">
        <f t="shared" si="179"/>
        <v>1.9032437167828447E-5</v>
      </c>
      <c r="G174" s="15">
        <f t="shared" si="180"/>
        <v>3.8854043453634304E-5</v>
      </c>
      <c r="H174" s="5">
        <f t="shared" si="181"/>
        <v>223487.20849719504</v>
      </c>
      <c r="I174" s="5">
        <f t="shared" si="182"/>
        <v>86080.291280862686</v>
      </c>
      <c r="J174" s="5">
        <f t="shared" si="183"/>
        <v>31350.766143796722</v>
      </c>
      <c r="K174" s="5">
        <f t="shared" si="184"/>
        <v>191802.91911667242</v>
      </c>
      <c r="L174" s="5">
        <f t="shared" si="185"/>
        <v>29050.766065391275</v>
      </c>
      <c r="M174" s="5">
        <f t="shared" si="186"/>
        <v>7179.4549913770852</v>
      </c>
      <c r="N174" s="15">
        <f t="shared" si="187"/>
        <v>5.9858703115842626E-3</v>
      </c>
      <c r="O174" s="15">
        <f t="shared" si="188"/>
        <v>8.7249126422752621E-3</v>
      </c>
      <c r="P174" s="15">
        <f t="shared" si="189"/>
        <v>7.9984376134658586E-3</v>
      </c>
      <c r="Q174" s="5">
        <f t="shared" si="190"/>
        <v>8797.4662282337886</v>
      </c>
      <c r="R174" s="5">
        <f t="shared" si="191"/>
        <v>12149.384377931683</v>
      </c>
      <c r="S174" s="5">
        <f t="shared" si="192"/>
        <v>6489.4889669302402</v>
      </c>
      <c r="T174" s="5">
        <f t="shared" si="193"/>
        <v>39.364517939934821</v>
      </c>
      <c r="U174" s="5">
        <f t="shared" si="194"/>
        <v>141.14014017785655</v>
      </c>
      <c r="V174" s="5">
        <f t="shared" si="195"/>
        <v>206.99618430901714</v>
      </c>
      <c r="W174" s="15">
        <f t="shared" si="196"/>
        <v>-1.0734613539272964E-2</v>
      </c>
      <c r="X174" s="15">
        <f t="shared" si="197"/>
        <v>-1.217998157191269E-2</v>
      </c>
      <c r="Y174" s="15">
        <f t="shared" si="198"/>
        <v>-9.7425357312937999E-3</v>
      </c>
      <c r="Z174" s="5">
        <f t="shared" si="213"/>
        <v>12042.149333211473</v>
      </c>
      <c r="AA174" s="5">
        <f t="shared" si="214"/>
        <v>34893.987264663025</v>
      </c>
      <c r="AB174" s="5">
        <f t="shared" si="215"/>
        <v>45791.833891374634</v>
      </c>
      <c r="AC174" s="16">
        <f t="shared" si="199"/>
        <v>1.433942329321118</v>
      </c>
      <c r="AD174" s="16">
        <f t="shared" si="200"/>
        <v>2.9778935396540733</v>
      </c>
      <c r="AE174" s="16">
        <f t="shared" si="201"/>
        <v>7.4144474318512819</v>
      </c>
      <c r="AF174" s="15">
        <f t="shared" si="202"/>
        <v>-4.0504037456468023E-3</v>
      </c>
      <c r="AG174" s="15">
        <f t="shared" si="203"/>
        <v>2.9673830763510267E-4</v>
      </c>
      <c r="AH174" s="15">
        <f t="shared" si="204"/>
        <v>9.7937136394747881E-3</v>
      </c>
      <c r="AI174" s="1">
        <f t="shared" si="168"/>
        <v>418173.99648765597</v>
      </c>
      <c r="AJ174" s="1">
        <f t="shared" si="169"/>
        <v>156887.82090818067</v>
      </c>
      <c r="AK174" s="1">
        <f t="shared" si="170"/>
        <v>57549.185695768545</v>
      </c>
      <c r="AL174" s="14">
        <f t="shared" si="205"/>
        <v>62.400976505675523</v>
      </c>
      <c r="AM174" s="14">
        <f t="shared" si="206"/>
        <v>13.82475590720556</v>
      </c>
      <c r="AN174" s="14">
        <f t="shared" si="207"/>
        <v>4.5292751896293995</v>
      </c>
      <c r="AO174" s="11">
        <f t="shared" si="208"/>
        <v>6.2989075202441614E-3</v>
      </c>
      <c r="AP174" s="11">
        <f t="shared" si="209"/>
        <v>7.9349621604863745E-3</v>
      </c>
      <c r="AQ174" s="11">
        <f t="shared" si="210"/>
        <v>7.198011867745888E-3</v>
      </c>
      <c r="AR174" s="1">
        <f t="shared" si="216"/>
        <v>223487.20849719504</v>
      </c>
      <c r="AS174" s="1">
        <f t="shared" si="211"/>
        <v>86080.291280862686</v>
      </c>
      <c r="AT174" s="1">
        <f t="shared" si="212"/>
        <v>31350.766143796722</v>
      </c>
      <c r="AU174" s="1">
        <f t="shared" si="171"/>
        <v>44697.441699439012</v>
      </c>
      <c r="AV174" s="1">
        <f t="shared" si="172"/>
        <v>17216.058256172539</v>
      </c>
      <c r="AW174" s="1">
        <f t="shared" si="173"/>
        <v>6270.1532287593445</v>
      </c>
      <c r="AX174" s="1">
        <f t="shared" si="232"/>
        <v>153442.33529333791</v>
      </c>
      <c r="AY174" s="1">
        <f t="shared" si="219"/>
        <v>23240.612852313021</v>
      </c>
      <c r="AZ174" s="1">
        <f t="shared" si="220"/>
        <v>5743.5639931016685</v>
      </c>
      <c r="BA174" s="1">
        <f t="shared" si="233"/>
        <v>13913.649867392423</v>
      </c>
      <c r="BB174" s="1">
        <f t="shared" si="234"/>
        <v>29789.978171295708</v>
      </c>
      <c r="BC174" s="1">
        <f t="shared" si="235"/>
        <v>37797.724966979535</v>
      </c>
      <c r="BD174" s="1">
        <f t="shared" si="236"/>
        <v>1055.5135024343958</v>
      </c>
      <c r="BE174" s="2">
        <f t="shared" si="242"/>
        <v>0.05</v>
      </c>
      <c r="BF174" s="2">
        <f t="shared" si="243"/>
        <v>3.8949976355871406E-2</v>
      </c>
      <c r="BG174" s="2">
        <f t="shared" si="244"/>
        <v>0.05</v>
      </c>
      <c r="BH174" s="2">
        <f t="shared" si="221"/>
        <v>4.5841822243298719E-2</v>
      </c>
      <c r="BI174" s="2">
        <f t="shared" si="237"/>
        <v>2.5000000000000006E-4</v>
      </c>
      <c r="BJ174" s="2">
        <f t="shared" si="222"/>
        <v>1.5171006581229417E-4</v>
      </c>
      <c r="BK174" s="2">
        <f t="shared" si="223"/>
        <v>2.5000000000000006E-4</v>
      </c>
      <c r="BL174" s="2">
        <f t="shared" si="224"/>
        <v>55.871802124298775</v>
      </c>
      <c r="BM174" s="2">
        <f t="shared" si="225"/>
        <v>13.059246655361131</v>
      </c>
      <c r="BN174" s="2">
        <f t="shared" si="226"/>
        <v>7.8376915359491823</v>
      </c>
      <c r="BO174" s="2">
        <f t="shared" si="238"/>
        <v>185.58747472166925</v>
      </c>
      <c r="BP174" s="2">
        <f t="shared" si="239"/>
        <v>19.217209455977052</v>
      </c>
      <c r="BQ174" s="2">
        <f t="shared" si="240"/>
        <v>6.8463661486381238</v>
      </c>
      <c r="BR174" s="11">
        <f t="shared" si="241"/>
        <v>3.6847732350569568E-2</v>
      </c>
      <c r="BS174" s="17">
        <f t="shared" si="217"/>
        <v>7.0433481673445016E-3</v>
      </c>
      <c r="BT174" s="17">
        <f t="shared" si="218"/>
        <v>3.5431832019650202E-2</v>
      </c>
      <c r="BU174" s="12">
        <f>(BU$3*temperature!$I284+BU$4*temperature!$I284^2+BU$5*temperature!$I284^6)*(K174/K$56)^$BW$1</f>
        <v>-5.3670714391373906</v>
      </c>
      <c r="BV174" s="12">
        <f>(BV$3*temperature!$I284+BV$4*temperature!$I284^2+BV$5*temperature!$I284^6)*(L174/L$56)^$BW$1</f>
        <v>-5.0950511701178689</v>
      </c>
      <c r="BW174" s="12">
        <f>(BW$3*temperature!$I284+BW$4*temperature!$I284^2+BW$5*temperature!$I284^6)*(M174/M$56)^$BW$1</f>
        <v>-5.4276359026401986</v>
      </c>
      <c r="BX174" s="12">
        <f>(BX$3*temperature!$M284+BX$4*temperature!$M284^2+BX$5*temperature!$M284^6)*(K174/K$56)^$BW$1</f>
        <v>-5.3670780101701725</v>
      </c>
      <c r="BY174" s="12">
        <f>(BY$3*temperature!$M284+BY$4*temperature!$M284^2+BY$5*temperature!$M284^6)*(L174/L$56)^$BW$1</f>
        <v>-5.0950559112193812</v>
      </c>
      <c r="BZ174" s="12">
        <f>(BZ$3*temperature!$M284+BZ$4*temperature!$M284^2+BZ$5*temperature!$M284^6)*(M174/M$56)^$BW$1</f>
        <v>-5.4276399852124877</v>
      </c>
      <c r="CA174" s="19">
        <f t="shared" si="227"/>
        <v>-6.5710327818990777E-6</v>
      </c>
      <c r="CB174" s="19">
        <f t="shared" si="228"/>
        <v>-4.7411015122733602E-6</v>
      </c>
      <c r="CC174" s="19">
        <f t="shared" si="229"/>
        <v>-4.0825722891213445E-6</v>
      </c>
      <c r="CD174" s="19">
        <f t="shared" si="230"/>
        <v>-2.0046489416402004E-2</v>
      </c>
      <c r="CE174" s="19">
        <f t="shared" si="231"/>
        <v>-1.4119440449270599E-4</v>
      </c>
      <c r="CF174" s="19"/>
      <c r="CG174" s="19"/>
      <c r="CH174" s="19"/>
    </row>
    <row r="175" spans="1:86" x14ac:dyDescent="0.3">
      <c r="A175" s="2">
        <f t="shared" si="174"/>
        <v>2129</v>
      </c>
      <c r="B175" s="5">
        <f t="shared" si="175"/>
        <v>1165.2025977490482</v>
      </c>
      <c r="C175" s="5">
        <f t="shared" si="176"/>
        <v>2963.1524170118887</v>
      </c>
      <c r="D175" s="5">
        <f t="shared" si="177"/>
        <v>4366.8946152988819</v>
      </c>
      <c r="E175" s="15">
        <f t="shared" si="178"/>
        <v>9.1777664415720506E-6</v>
      </c>
      <c r="F175" s="15">
        <f t="shared" si="179"/>
        <v>1.8080815309437025E-5</v>
      </c>
      <c r="G175" s="15">
        <f t="shared" si="180"/>
        <v>3.6911341280952588E-5</v>
      </c>
      <c r="H175" s="5">
        <f t="shared" si="181"/>
        <v>224805.77225180523</v>
      </c>
      <c r="I175" s="5">
        <f t="shared" si="182"/>
        <v>86823.587541412038</v>
      </c>
      <c r="J175" s="5">
        <f t="shared" si="183"/>
        <v>31599.640628450339</v>
      </c>
      <c r="K175" s="5">
        <f t="shared" si="184"/>
        <v>192932.77639964726</v>
      </c>
      <c r="L175" s="5">
        <f t="shared" si="185"/>
        <v>29301.087261979912</v>
      </c>
      <c r="M175" s="5">
        <f t="shared" si="186"/>
        <v>7236.1811795835092</v>
      </c>
      <c r="N175" s="15">
        <f t="shared" si="187"/>
        <v>5.8907199545152888E-3</v>
      </c>
      <c r="O175" s="15">
        <f t="shared" si="188"/>
        <v>8.6166814336385844E-3</v>
      </c>
      <c r="P175" s="15">
        <f t="shared" si="189"/>
        <v>7.901183066758577E-3</v>
      </c>
      <c r="Q175" s="5">
        <f t="shared" si="190"/>
        <v>8754.3762786150292</v>
      </c>
      <c r="R175" s="5">
        <f t="shared" si="191"/>
        <v>12105.036249569468</v>
      </c>
      <c r="S175" s="5">
        <f t="shared" si="192"/>
        <v>6477.2790603472604</v>
      </c>
      <c r="T175" s="5">
        <f t="shared" si="193"/>
        <v>38.941955052689842</v>
      </c>
      <c r="U175" s="5">
        <f t="shared" si="194"/>
        <v>139.42105587143308</v>
      </c>
      <c r="V175" s="5">
        <f t="shared" si="195"/>
        <v>204.97951658714507</v>
      </c>
      <c r="W175" s="15">
        <f t="shared" si="196"/>
        <v>-1.0734613539272964E-2</v>
      </c>
      <c r="X175" s="15">
        <f t="shared" si="197"/>
        <v>-1.217998157191269E-2</v>
      </c>
      <c r="Y175" s="15">
        <f t="shared" si="198"/>
        <v>-9.7425357312937999E-3</v>
      </c>
      <c r="Z175" s="5">
        <f t="shared" si="213"/>
        <v>11935.764975722681</v>
      </c>
      <c r="AA175" s="5">
        <f t="shared" si="214"/>
        <v>34780.697430807064</v>
      </c>
      <c r="AB175" s="5">
        <f t="shared" si="215"/>
        <v>46157.848439426038</v>
      </c>
      <c r="AC175" s="16">
        <f t="shared" si="199"/>
        <v>1.4281342839393942</v>
      </c>
      <c r="AD175" s="16">
        <f t="shared" si="200"/>
        <v>2.9787771947433477</v>
      </c>
      <c r="AE175" s="16">
        <f t="shared" si="201"/>
        <v>7.4870624067937728</v>
      </c>
      <c r="AF175" s="15">
        <f t="shared" si="202"/>
        <v>-4.0504037456468023E-3</v>
      </c>
      <c r="AG175" s="15">
        <f t="shared" si="203"/>
        <v>2.9673830763510267E-4</v>
      </c>
      <c r="AH175" s="15">
        <f t="shared" si="204"/>
        <v>9.7937136394747881E-3</v>
      </c>
      <c r="AI175" s="1">
        <f t="shared" si="168"/>
        <v>421054.03853832942</v>
      </c>
      <c r="AJ175" s="1">
        <f t="shared" si="169"/>
        <v>158415.09707353514</v>
      </c>
      <c r="AK175" s="1">
        <f t="shared" si="170"/>
        <v>58064.420354951035</v>
      </c>
      <c r="AL175" s="14">
        <f t="shared" si="205"/>
        <v>62.790103906055883</v>
      </c>
      <c r="AM175" s="14">
        <f t="shared" si="206"/>
        <v>13.933357833057181</v>
      </c>
      <c r="AN175" s="14">
        <f t="shared" si="207"/>
        <v>4.5615509484309662</v>
      </c>
      <c r="AO175" s="11">
        <f t="shared" si="208"/>
        <v>6.2359184450417196E-3</v>
      </c>
      <c r="AP175" s="11">
        <f t="shared" si="209"/>
        <v>7.8556125388815103E-3</v>
      </c>
      <c r="AQ175" s="11">
        <f t="shared" si="210"/>
        <v>7.1260317490684294E-3</v>
      </c>
      <c r="AR175" s="1">
        <f t="shared" si="216"/>
        <v>224805.77225180523</v>
      </c>
      <c r="AS175" s="1">
        <f t="shared" si="211"/>
        <v>86823.587541412038</v>
      </c>
      <c r="AT175" s="1">
        <f t="shared" si="212"/>
        <v>31599.640628450339</v>
      </c>
      <c r="AU175" s="1">
        <f t="shared" si="171"/>
        <v>44961.154450361049</v>
      </c>
      <c r="AV175" s="1">
        <f t="shared" si="172"/>
        <v>17364.717508282407</v>
      </c>
      <c r="AW175" s="1">
        <f t="shared" si="173"/>
        <v>6319.9281256900686</v>
      </c>
      <c r="AX175" s="1">
        <f t="shared" si="232"/>
        <v>154346.22111971778</v>
      </c>
      <c r="AY175" s="1">
        <f t="shared" si="219"/>
        <v>23440.869809583925</v>
      </c>
      <c r="AZ175" s="1">
        <f t="shared" si="220"/>
        <v>5788.9449436668074</v>
      </c>
      <c r="BA175" s="1">
        <f t="shared" si="233"/>
        <v>13920.621308255417</v>
      </c>
      <c r="BB175" s="1">
        <f t="shared" si="234"/>
        <v>29815.9399637731</v>
      </c>
      <c r="BC175" s="1">
        <f t="shared" si="235"/>
        <v>37833.488169508135</v>
      </c>
      <c r="BD175" s="1">
        <f t="shared" si="236"/>
        <v>1025.6634721401783</v>
      </c>
      <c r="BE175" s="2">
        <f t="shared" si="242"/>
        <v>0.05</v>
      </c>
      <c r="BF175" s="2">
        <f t="shared" si="243"/>
        <v>3.8949976355871406E-2</v>
      </c>
      <c r="BG175" s="2">
        <f t="shared" si="244"/>
        <v>0.05</v>
      </c>
      <c r="BH175" s="2">
        <f t="shared" si="221"/>
        <v>4.5861853235097942E-2</v>
      </c>
      <c r="BI175" s="2">
        <f t="shared" si="237"/>
        <v>2.5000000000000006E-4</v>
      </c>
      <c r="BJ175" s="2">
        <f t="shared" si="222"/>
        <v>1.5171006581229417E-4</v>
      </c>
      <c r="BK175" s="2">
        <f t="shared" si="223"/>
        <v>2.5000000000000006E-4</v>
      </c>
      <c r="BL175" s="2">
        <f t="shared" si="224"/>
        <v>56.20144306295132</v>
      </c>
      <c r="BM175" s="2">
        <f t="shared" si="225"/>
        <v>13.172012179967105</v>
      </c>
      <c r="BN175" s="2">
        <f t="shared" si="226"/>
        <v>7.8999101571125863</v>
      </c>
      <c r="BO175" s="2">
        <f t="shared" si="238"/>
        <v>188.34634622000326</v>
      </c>
      <c r="BP175" s="2">
        <f t="shared" si="239"/>
        <v>19.446284471998631</v>
      </c>
      <c r="BQ175" s="2">
        <f t="shared" si="240"/>
        <v>6.8459951442319174</v>
      </c>
      <c r="BR175" s="11">
        <f t="shared" si="241"/>
        <v>3.6751253748424001E-2</v>
      </c>
      <c r="BS175" s="17">
        <f t="shared" si="217"/>
        <v>6.7930400458869576E-3</v>
      </c>
      <c r="BT175" s="17">
        <f t="shared" si="218"/>
        <v>3.4399836912281746E-2</v>
      </c>
      <c r="BU175" s="12">
        <f>(BU$3*temperature!$I285+BU$4*temperature!$I285^2+BU$5*temperature!$I285^6)*(K175/K$56)^$BW$1</f>
        <v>-5.5301122482979119</v>
      </c>
      <c r="BV175" s="12">
        <f>(BV$3*temperature!$I285+BV$4*temperature!$I285^2+BV$5*temperature!$I285^6)*(L175/L$56)^$BW$1</f>
        <v>-5.2073091916245948</v>
      </c>
      <c r="BW175" s="12">
        <f>(BW$3*temperature!$I285+BW$4*temperature!$I285^2+BW$5*temperature!$I285^6)*(M175/M$56)^$BW$1</f>
        <v>-5.5230011915085599</v>
      </c>
      <c r="BX175" s="12">
        <f>(BX$3*temperature!$M285+BX$4*temperature!$M285^2+BX$5*temperature!$M285^6)*(K175/K$56)^$BW$1</f>
        <v>-5.5301188274072004</v>
      </c>
      <c r="BY175" s="12">
        <f>(BY$3*temperature!$M285+BY$4*temperature!$M285^2+BY$5*temperature!$M285^6)*(L175/L$56)^$BW$1</f>
        <v>-5.2073139307415488</v>
      </c>
      <c r="BZ175" s="12">
        <f>(BZ$3*temperature!$M285+BZ$4*temperature!$M285^2+BZ$5*temperature!$M285^6)*(M175/M$56)^$BW$1</f>
        <v>-5.5230052691802776</v>
      </c>
      <c r="CA175" s="19">
        <f t="shared" si="227"/>
        <v>-6.5791092884737168E-6</v>
      </c>
      <c r="CB175" s="19">
        <f t="shared" si="228"/>
        <v>-4.7391169539778844E-6</v>
      </c>
      <c r="CC175" s="19">
        <f t="shared" si="229"/>
        <v>-4.0776717176171928E-6</v>
      </c>
      <c r="CD175" s="19">
        <f t="shared" si="230"/>
        <v>-2.0193418409245469E-2</v>
      </c>
      <c r="CE175" s="19">
        <f t="shared" si="231"/>
        <v>-1.3717469991735538E-4</v>
      </c>
      <c r="CF175" s="19"/>
      <c r="CG175" s="19"/>
      <c r="CH175" s="19"/>
    </row>
    <row r="176" spans="1:86" x14ac:dyDescent="0.3">
      <c r="A176" s="2">
        <f t="shared" si="174"/>
        <v>2130</v>
      </c>
      <c r="B176" s="5">
        <f t="shared" si="175"/>
        <v>1165.2127570084824</v>
      </c>
      <c r="C176" s="5">
        <f t="shared" si="176"/>
        <v>2963.2033144128955</v>
      </c>
      <c r="D176" s="5">
        <f t="shared" si="177"/>
        <v>4367.047743839491</v>
      </c>
      <c r="E176" s="15">
        <f t="shared" si="178"/>
        <v>8.7188781194934471E-6</v>
      </c>
      <c r="F176" s="15">
        <f t="shared" si="179"/>
        <v>1.7176774543965172E-5</v>
      </c>
      <c r="G176" s="15">
        <f t="shared" si="180"/>
        <v>3.5065774216904959E-5</v>
      </c>
      <c r="H176" s="5">
        <f t="shared" si="181"/>
        <v>226110.86465889023</v>
      </c>
      <c r="I176" s="5">
        <f t="shared" si="182"/>
        <v>87563.932081833147</v>
      </c>
      <c r="J176" s="5">
        <f t="shared" si="183"/>
        <v>31847.393616484496</v>
      </c>
      <c r="K176" s="5">
        <f t="shared" si="184"/>
        <v>194051.14070274826</v>
      </c>
      <c r="L176" s="5">
        <f t="shared" si="185"/>
        <v>29550.429987684573</v>
      </c>
      <c r="M176" s="5">
        <f t="shared" si="186"/>
        <v>7292.659820678854</v>
      </c>
      <c r="N176" s="15">
        <f t="shared" si="187"/>
        <v>5.7966527200354889E-3</v>
      </c>
      <c r="O176" s="15">
        <f t="shared" si="188"/>
        <v>8.509674862072325E-3</v>
      </c>
      <c r="P176" s="15">
        <f t="shared" si="189"/>
        <v>7.8050341324642503E-3</v>
      </c>
      <c r="Q176" s="5">
        <f t="shared" si="190"/>
        <v>8710.678718690855</v>
      </c>
      <c r="R176" s="5">
        <f t="shared" si="191"/>
        <v>12059.559535617112</v>
      </c>
      <c r="S176" s="5">
        <f t="shared" si="192"/>
        <v>6464.4634576428243</v>
      </c>
      <c r="T176" s="5">
        <f t="shared" si="193"/>
        <v>38.523928214735477</v>
      </c>
      <c r="U176" s="5">
        <f t="shared" si="194"/>
        <v>137.72290998018241</v>
      </c>
      <c r="V176" s="5">
        <f t="shared" si="195"/>
        <v>202.98249632261147</v>
      </c>
      <c r="W176" s="15">
        <f t="shared" si="196"/>
        <v>-1.0734613539272964E-2</v>
      </c>
      <c r="X176" s="15">
        <f t="shared" si="197"/>
        <v>-1.217998157191269E-2</v>
      </c>
      <c r="Y176" s="15">
        <f t="shared" si="198"/>
        <v>-9.7425357312937999E-3</v>
      </c>
      <c r="Z176" s="5">
        <f t="shared" si="213"/>
        <v>11829.195777891415</v>
      </c>
      <c r="AA176" s="5">
        <f t="shared" si="214"/>
        <v>34664.022745729475</v>
      </c>
      <c r="AB176" s="5">
        <f t="shared" si="215"/>
        <v>46522.209133202567</v>
      </c>
      <c r="AC176" s="16">
        <f t="shared" si="199"/>
        <v>1.4223497634864395</v>
      </c>
      <c r="AD176" s="16">
        <f t="shared" si="200"/>
        <v>2.9796611120469381</v>
      </c>
      <c r="AE176" s="16">
        <f t="shared" si="201"/>
        <v>7.5603885520067875</v>
      </c>
      <c r="AF176" s="15">
        <f t="shared" si="202"/>
        <v>-4.0504037456468023E-3</v>
      </c>
      <c r="AG176" s="15">
        <f t="shared" si="203"/>
        <v>2.9673830763510267E-4</v>
      </c>
      <c r="AH176" s="15">
        <f t="shared" si="204"/>
        <v>9.7937136394747881E-3</v>
      </c>
      <c r="AI176" s="1">
        <f t="shared" si="168"/>
        <v>423909.78913485754</v>
      </c>
      <c r="AJ176" s="1">
        <f t="shared" si="169"/>
        <v>159938.30487446403</v>
      </c>
      <c r="AK176" s="1">
        <f t="shared" si="170"/>
        <v>58577.906445146</v>
      </c>
      <c r="AL176" s="14">
        <f t="shared" si="205"/>
        <v>63.177742333498607</v>
      </c>
      <c r="AM176" s="14">
        <f t="shared" si="206"/>
        <v>14.041718342954248</v>
      </c>
      <c r="AN176" s="14">
        <f t="shared" si="207"/>
        <v>4.5937316477456438</v>
      </c>
      <c r="AO176" s="11">
        <f t="shared" si="208"/>
        <v>6.1735592605913023E-3</v>
      </c>
      <c r="AP176" s="11">
        <f t="shared" si="209"/>
        <v>7.777056413492695E-3</v>
      </c>
      <c r="AQ176" s="11">
        <f t="shared" si="210"/>
        <v>7.0547714315777454E-3</v>
      </c>
      <c r="AR176" s="1">
        <f t="shared" si="216"/>
        <v>226110.86465889023</v>
      </c>
      <c r="AS176" s="1">
        <f t="shared" si="211"/>
        <v>87563.932081833147</v>
      </c>
      <c r="AT176" s="1">
        <f t="shared" si="212"/>
        <v>31847.393616484496</v>
      </c>
      <c r="AU176" s="1">
        <f t="shared" si="171"/>
        <v>45222.172931778048</v>
      </c>
      <c r="AV176" s="1">
        <f t="shared" si="172"/>
        <v>17512.786416366631</v>
      </c>
      <c r="AW176" s="1">
        <f t="shared" si="173"/>
        <v>6369.4787232968993</v>
      </c>
      <c r="AX176" s="1">
        <f t="shared" si="232"/>
        <v>155240.91256219862</v>
      </c>
      <c r="AY176" s="1">
        <f t="shared" si="219"/>
        <v>23640.343990147659</v>
      </c>
      <c r="AZ176" s="1">
        <f t="shared" si="220"/>
        <v>5834.127856543083</v>
      </c>
      <c r="BA176" s="1">
        <f t="shared" si="233"/>
        <v>13927.477513213709</v>
      </c>
      <c r="BB176" s="1">
        <f t="shared" si="234"/>
        <v>29841.561317473846</v>
      </c>
      <c r="BC176" s="1">
        <f t="shared" si="235"/>
        <v>37868.767457744674</v>
      </c>
      <c r="BD176" s="1">
        <f t="shared" si="236"/>
        <v>996.64547818345227</v>
      </c>
      <c r="BE176" s="2">
        <f t="shared" si="242"/>
        <v>0.05</v>
      </c>
      <c r="BF176" s="2">
        <f t="shared" si="243"/>
        <v>3.8949976355871406E-2</v>
      </c>
      <c r="BG176" s="2">
        <f t="shared" si="244"/>
        <v>0.05</v>
      </c>
      <c r="BH176" s="2">
        <f t="shared" si="221"/>
        <v>4.588199204594183E-2</v>
      </c>
      <c r="BI176" s="2">
        <f t="shared" si="237"/>
        <v>2.5000000000000006E-4</v>
      </c>
      <c r="BJ176" s="2">
        <f t="shared" si="222"/>
        <v>1.5171006581229417E-4</v>
      </c>
      <c r="BK176" s="2">
        <f t="shared" si="223"/>
        <v>2.5000000000000006E-4</v>
      </c>
      <c r="BL176" s="2">
        <f t="shared" si="224"/>
        <v>56.52771616472257</v>
      </c>
      <c r="BM176" s="2">
        <f t="shared" si="225"/>
        <v>13.284329898918163</v>
      </c>
      <c r="BN176" s="2">
        <f t="shared" si="226"/>
        <v>7.9618484041211257</v>
      </c>
      <c r="BO176" s="2">
        <f t="shared" si="238"/>
        <v>191.14643878114524</v>
      </c>
      <c r="BP176" s="2">
        <f t="shared" si="239"/>
        <v>19.678114737186469</v>
      </c>
      <c r="BQ176" s="2">
        <f t="shared" si="240"/>
        <v>6.845632271094205</v>
      </c>
      <c r="BR176" s="11">
        <f t="shared" si="241"/>
        <v>3.6655844133829357E-2</v>
      </c>
      <c r="BS176" s="17">
        <f t="shared" si="217"/>
        <v>6.5522371169809482E-3</v>
      </c>
      <c r="BT176" s="17">
        <f t="shared" si="218"/>
        <v>3.3397899914836646E-2</v>
      </c>
      <c r="BU176" s="12">
        <f>(BU$3*temperature!$I286+BU$4*temperature!$I286^2+BU$5*temperature!$I286^6)*(K176/K$56)^$BW$1</f>
        <v>-5.6938720849307112</v>
      </c>
      <c r="BV176" s="12">
        <f>(BV$3*temperature!$I286+BV$4*temperature!$I286^2+BV$5*temperature!$I286^6)*(L176/L$56)^$BW$1</f>
        <v>-5.3198602574911495</v>
      </c>
      <c r="BW176" s="12">
        <f>(BW$3*temperature!$I286+BW$4*temperature!$I286^2+BW$5*temperature!$I286^6)*(M176/M$56)^$BW$1</f>
        <v>-5.6185688693162215</v>
      </c>
      <c r="BX176" s="12">
        <f>(BX$3*temperature!$M286+BX$4*temperature!$M286^2+BX$5*temperature!$M286^6)*(K176/K$56)^$BW$1</f>
        <v>-5.6938786713832981</v>
      </c>
      <c r="BY176" s="12">
        <f>(BY$3*temperature!$M286+BY$4*temperature!$M286^2+BY$5*temperature!$M286^6)*(L176/L$56)^$BW$1</f>
        <v>-5.3198649942188929</v>
      </c>
      <c r="BZ176" s="12">
        <f>(BZ$3*temperature!$M286+BZ$4*temperature!$M286^2+BZ$5*temperature!$M286^6)*(M176/M$56)^$BW$1</f>
        <v>-5.6185729418234498</v>
      </c>
      <c r="CA176" s="19">
        <f t="shared" si="227"/>
        <v>-6.5864525868875035E-6</v>
      </c>
      <c r="CB176" s="19">
        <f t="shared" si="228"/>
        <v>-4.73672774337075E-6</v>
      </c>
      <c r="CC176" s="19">
        <f t="shared" si="229"/>
        <v>-4.0725072283365193E-6</v>
      </c>
      <c r="CD176" s="19">
        <f t="shared" si="230"/>
        <v>-2.0337337365733801E-2</v>
      </c>
      <c r="CE176" s="19">
        <f t="shared" si="231"/>
        <v>-1.3325505674832456E-4</v>
      </c>
      <c r="CF176" s="19"/>
      <c r="CG176" s="19"/>
      <c r="CH176" s="19"/>
    </row>
    <row r="177" spans="1:86" x14ac:dyDescent="0.3">
      <c r="A177" s="2">
        <f t="shared" si="174"/>
        <v>2131</v>
      </c>
      <c r="B177" s="5">
        <f t="shared" si="175"/>
        <v>1165.2224083890935</v>
      </c>
      <c r="C177" s="5">
        <f t="shared" si="176"/>
        <v>2963.251667774392</v>
      </c>
      <c r="D177" s="5">
        <f t="shared" si="177"/>
        <v>4367.1932210541618</v>
      </c>
      <c r="E177" s="15">
        <f t="shared" si="178"/>
        <v>8.2829342135187741E-6</v>
      </c>
      <c r="F177" s="15">
        <f t="shared" si="179"/>
        <v>1.6317935816766913E-5</v>
      </c>
      <c r="G177" s="15">
        <f t="shared" si="180"/>
        <v>3.3312485506059708E-5</v>
      </c>
      <c r="H177" s="5">
        <f t="shared" si="181"/>
        <v>227402.40716300698</v>
      </c>
      <c r="I177" s="5">
        <f t="shared" si="182"/>
        <v>88301.24970391221</v>
      </c>
      <c r="J177" s="5">
        <f t="shared" si="183"/>
        <v>32094.005430092177</v>
      </c>
      <c r="K177" s="5">
        <f t="shared" si="184"/>
        <v>195157.94197383156</v>
      </c>
      <c r="L177" s="5">
        <f t="shared" si="185"/>
        <v>29798.768246448868</v>
      </c>
      <c r="M177" s="5">
        <f t="shared" si="186"/>
        <v>7348.8860706614814</v>
      </c>
      <c r="N177" s="15">
        <f t="shared" si="187"/>
        <v>5.7036576392959226E-3</v>
      </c>
      <c r="O177" s="15">
        <f t="shared" si="188"/>
        <v>8.403879702183481E-3</v>
      </c>
      <c r="P177" s="15">
        <f t="shared" si="189"/>
        <v>7.7099784393059867E-3</v>
      </c>
      <c r="Q177" s="5">
        <f t="shared" si="190"/>
        <v>8666.3941358784541</v>
      </c>
      <c r="R177" s="5">
        <f t="shared" si="191"/>
        <v>12012.983028534563</v>
      </c>
      <c r="S177" s="5">
        <f t="shared" si="192"/>
        <v>6451.0533822722082</v>
      </c>
      <c r="T177" s="5">
        <f t="shared" si="193"/>
        <v>38.110388733335597</v>
      </c>
      <c r="U177" s="5">
        <f t="shared" si="194"/>
        <v>136.0454474745936</v>
      </c>
      <c r="V177" s="5">
        <f t="shared" si="195"/>
        <v>201.00493209936121</v>
      </c>
      <c r="W177" s="15">
        <f t="shared" si="196"/>
        <v>-1.0734613539272964E-2</v>
      </c>
      <c r="X177" s="15">
        <f t="shared" si="197"/>
        <v>-1.217998157191269E-2</v>
      </c>
      <c r="Y177" s="15">
        <f t="shared" si="198"/>
        <v>-9.7425357312937999E-3</v>
      </c>
      <c r="Z177" s="5">
        <f t="shared" si="213"/>
        <v>11722.476364013062</v>
      </c>
      <c r="AA177" s="5">
        <f t="shared" si="214"/>
        <v>34544.042973870019</v>
      </c>
      <c r="AB177" s="5">
        <f t="shared" si="215"/>
        <v>46884.886462176786</v>
      </c>
      <c r="AC177" s="16">
        <f t="shared" si="199"/>
        <v>1.4165886726767942</v>
      </c>
      <c r="AD177" s="16">
        <f t="shared" si="200"/>
        <v>2.9805452916426529</v>
      </c>
      <c r="AE177" s="16">
        <f t="shared" si="201"/>
        <v>7.6344328324883053</v>
      </c>
      <c r="AF177" s="15">
        <f t="shared" si="202"/>
        <v>-4.0504037456468023E-3</v>
      </c>
      <c r="AG177" s="15">
        <f t="shared" si="203"/>
        <v>2.9673830763510267E-4</v>
      </c>
      <c r="AH177" s="15">
        <f t="shared" si="204"/>
        <v>9.7937136394747881E-3</v>
      </c>
      <c r="AI177" s="1">
        <f t="shared" si="168"/>
        <v>426740.98315314983</v>
      </c>
      <c r="AJ177" s="1">
        <f t="shared" si="169"/>
        <v>161457.26080338427</v>
      </c>
      <c r="AK177" s="1">
        <f t="shared" si="170"/>
        <v>59089.594523928303</v>
      </c>
      <c r="AL177" s="14">
        <f t="shared" si="205"/>
        <v>63.563873554382361</v>
      </c>
      <c r="AM177" s="14">
        <f t="shared" si="206"/>
        <v>14.149829546292825</v>
      </c>
      <c r="AN177" s="14">
        <f t="shared" si="207"/>
        <v>4.6258152972705657</v>
      </c>
      <c r="AO177" s="11">
        <f t="shared" si="208"/>
        <v>6.111823667985389E-3</v>
      </c>
      <c r="AP177" s="11">
        <f t="shared" si="209"/>
        <v>7.6992858493577683E-3</v>
      </c>
      <c r="AQ177" s="11">
        <f t="shared" si="210"/>
        <v>6.984223717261968E-3</v>
      </c>
      <c r="AR177" s="1">
        <f t="shared" si="216"/>
        <v>227402.40716300698</v>
      </c>
      <c r="AS177" s="1">
        <f t="shared" si="211"/>
        <v>88301.24970391221</v>
      </c>
      <c r="AT177" s="1">
        <f t="shared" si="212"/>
        <v>32094.005430092177</v>
      </c>
      <c r="AU177" s="1">
        <f t="shared" si="171"/>
        <v>45480.481432601402</v>
      </c>
      <c r="AV177" s="1">
        <f t="shared" si="172"/>
        <v>17660.249940782443</v>
      </c>
      <c r="AW177" s="1">
        <f t="shared" si="173"/>
        <v>6418.8010860184359</v>
      </c>
      <c r="AX177" s="1">
        <f t="shared" si="232"/>
        <v>156126.35357906524</v>
      </c>
      <c r="AY177" s="1">
        <f t="shared" si="219"/>
        <v>23839.014597159101</v>
      </c>
      <c r="AZ177" s="1">
        <f t="shared" si="220"/>
        <v>5879.1088565291848</v>
      </c>
      <c r="BA177" s="1">
        <f t="shared" si="233"/>
        <v>13934.220021707803</v>
      </c>
      <c r="BB177" s="1">
        <f t="shared" si="234"/>
        <v>29866.847023172169</v>
      </c>
      <c r="BC177" s="1">
        <f t="shared" si="235"/>
        <v>37903.570788219105</v>
      </c>
      <c r="BD177" s="1">
        <f t="shared" si="236"/>
        <v>968.43686179770953</v>
      </c>
      <c r="BE177" s="2">
        <f t="shared" si="242"/>
        <v>0.05</v>
      </c>
      <c r="BF177" s="2">
        <f t="shared" si="243"/>
        <v>3.8949976355871406E-2</v>
      </c>
      <c r="BG177" s="2">
        <f t="shared" si="244"/>
        <v>0.05</v>
      </c>
      <c r="BH177" s="2">
        <f t="shared" si="221"/>
        <v>4.5902235845539839E-2</v>
      </c>
      <c r="BI177" s="2">
        <f t="shared" si="237"/>
        <v>2.5000000000000006E-4</v>
      </c>
      <c r="BJ177" s="2">
        <f t="shared" si="222"/>
        <v>1.5171006581229417E-4</v>
      </c>
      <c r="BK177" s="2">
        <f t="shared" si="223"/>
        <v>2.5000000000000006E-4</v>
      </c>
      <c r="BL177" s="2">
        <f t="shared" si="224"/>
        <v>56.85060179075176</v>
      </c>
      <c r="BM177" s="2">
        <f t="shared" si="225"/>
        <v>13.396188403888342</v>
      </c>
      <c r="BN177" s="2">
        <f t="shared" si="226"/>
        <v>8.0235013575230454</v>
      </c>
      <c r="BO177" s="2">
        <f t="shared" si="238"/>
        <v>193.98836909674802</v>
      </c>
      <c r="BP177" s="2">
        <f t="shared" si="239"/>
        <v>19.912733380761914</v>
      </c>
      <c r="BQ177" s="2">
        <f t="shared" si="240"/>
        <v>6.8452774127933997</v>
      </c>
      <c r="BR177" s="11">
        <f t="shared" si="241"/>
        <v>3.6561493906902526E-2</v>
      </c>
      <c r="BS177" s="17">
        <f t="shared" si="217"/>
        <v>6.3205519498668577E-3</v>
      </c>
      <c r="BT177" s="17">
        <f t="shared" si="218"/>
        <v>3.242514554838509E-2</v>
      </c>
      <c r="BU177" s="12">
        <f>(BU$3*temperature!$I287+BU$4*temperature!$I287^2+BU$5*temperature!$I287^6)*(K177/K$56)^$BW$1</f>
        <v>-5.858326373933826</v>
      </c>
      <c r="BV177" s="12">
        <f>(BV$3*temperature!$I287+BV$4*temperature!$I287^2+BV$5*temperature!$I287^6)*(L177/L$56)^$BW$1</f>
        <v>-5.4326885120179309</v>
      </c>
      <c r="BW177" s="12">
        <f>(BW$3*temperature!$I287+BW$4*temperature!$I287^2+BW$5*temperature!$I287^6)*(M177/M$56)^$BW$1</f>
        <v>-5.7143262921135376</v>
      </c>
      <c r="BX177" s="12">
        <f>(BX$3*temperature!$M287+BX$4*temperature!$M287^2+BX$5*temperature!$M287^6)*(K177/K$56)^$BW$1</f>
        <v>-5.8583329670223812</v>
      </c>
      <c r="BY177" s="12">
        <f>(BY$3*temperature!$M287+BY$4*temperature!$M287^2+BY$5*temperature!$M287^6)*(L177/L$56)^$BW$1</f>
        <v>-5.4326932459687205</v>
      </c>
      <c r="BZ177" s="12">
        <f>(BZ$3*temperature!$M287+BZ$4*temperature!$M287^2+BZ$5*temperature!$M287^6)*(M177/M$56)^$BW$1</f>
        <v>-5.7143303592046708</v>
      </c>
      <c r="CA177" s="19">
        <f t="shared" si="227"/>
        <v>-6.5930885551068741E-6</v>
      </c>
      <c r="CB177" s="19">
        <f t="shared" si="228"/>
        <v>-4.7339507895927113E-6</v>
      </c>
      <c r="CC177" s="19">
        <f t="shared" si="229"/>
        <v>-4.067091133208578E-6</v>
      </c>
      <c r="CD177" s="19">
        <f t="shared" si="230"/>
        <v>-2.047827223741909E-2</v>
      </c>
      <c r="CE177" s="19">
        <f t="shared" si="231"/>
        <v>-1.2943398352012356E-4</v>
      </c>
      <c r="CF177" s="19"/>
      <c r="CG177" s="19"/>
      <c r="CH177" s="19"/>
    </row>
    <row r="178" spans="1:86" x14ac:dyDescent="0.3">
      <c r="A178" s="2">
        <f t="shared" si="174"/>
        <v>2132</v>
      </c>
      <c r="B178" s="5">
        <f t="shared" si="175"/>
        <v>1165.2315772766187</v>
      </c>
      <c r="C178" s="5">
        <f t="shared" si="176"/>
        <v>2963.2976042173896</v>
      </c>
      <c r="D178" s="5">
        <f t="shared" si="177"/>
        <v>4367.3314290119961</v>
      </c>
      <c r="E178" s="15">
        <f t="shared" si="178"/>
        <v>7.8687875028428348E-6</v>
      </c>
      <c r="F178" s="15">
        <f t="shared" si="179"/>
        <v>1.5502039025928565E-5</v>
      </c>
      <c r="G178" s="15">
        <f t="shared" si="180"/>
        <v>3.1646861230756722E-5</v>
      </c>
      <c r="H178" s="5">
        <f t="shared" si="181"/>
        <v>228680.32607240559</v>
      </c>
      <c r="I178" s="5">
        <f t="shared" si="182"/>
        <v>89035.4669568729</v>
      </c>
      <c r="J178" s="5">
        <f t="shared" si="183"/>
        <v>32339.456904507108</v>
      </c>
      <c r="K178" s="5">
        <f t="shared" si="184"/>
        <v>196253.1144297322</v>
      </c>
      <c r="L178" s="5">
        <f t="shared" si="185"/>
        <v>30046.076651280957</v>
      </c>
      <c r="M178" s="5">
        <f t="shared" si="186"/>
        <v>7404.8552142568069</v>
      </c>
      <c r="N178" s="15">
        <f t="shared" si="187"/>
        <v>5.611723739367358E-3</v>
      </c>
      <c r="O178" s="15">
        <f t="shared" si="188"/>
        <v>8.2992828021191123E-3</v>
      </c>
      <c r="P178" s="15">
        <f t="shared" si="189"/>
        <v>7.6160037122861013E-3</v>
      </c>
      <c r="Q178" s="5">
        <f t="shared" si="190"/>
        <v>8621.5429334549663</v>
      </c>
      <c r="R178" s="5">
        <f t="shared" si="191"/>
        <v>11965.335410565318</v>
      </c>
      <c r="S178" s="5">
        <f t="shared" si="192"/>
        <v>6437.0600540734549</v>
      </c>
      <c r="T178" s="5">
        <f t="shared" si="193"/>
        <v>37.701288438451776</v>
      </c>
      <c r="U178" s="5">
        <f t="shared" si="194"/>
        <v>134.38841643141043</v>
      </c>
      <c r="V178" s="5">
        <f t="shared" si="195"/>
        <v>199.04663436621689</v>
      </c>
      <c r="W178" s="15">
        <f t="shared" si="196"/>
        <v>-1.0734613539272964E-2</v>
      </c>
      <c r="X178" s="15">
        <f t="shared" si="197"/>
        <v>-1.217998157191269E-2</v>
      </c>
      <c r="Y178" s="15">
        <f t="shared" si="198"/>
        <v>-9.7425357312937999E-3</v>
      </c>
      <c r="Z178" s="5">
        <f t="shared" si="213"/>
        <v>11615.64060480003</v>
      </c>
      <c r="AA178" s="5">
        <f t="shared" si="214"/>
        <v>34420.837703845973</v>
      </c>
      <c r="AB178" s="5">
        <f t="shared" si="215"/>
        <v>47245.851679747153</v>
      </c>
      <c r="AC178" s="16">
        <f t="shared" si="199"/>
        <v>1.4108509166109433</v>
      </c>
      <c r="AD178" s="16">
        <f t="shared" si="200"/>
        <v>2.9814297336083246</v>
      </c>
      <c r="AE178" s="16">
        <f t="shared" si="201"/>
        <v>7.7092022814495005</v>
      </c>
      <c r="AF178" s="15">
        <f t="shared" si="202"/>
        <v>-4.0504037456468023E-3</v>
      </c>
      <c r="AG178" s="15">
        <f t="shared" si="203"/>
        <v>2.9673830763510267E-4</v>
      </c>
      <c r="AH178" s="15">
        <f t="shared" si="204"/>
        <v>9.7937136394747881E-3</v>
      </c>
      <c r="AI178" s="1">
        <f t="shared" si="168"/>
        <v>429547.36627043627</v>
      </c>
      <c r="AJ178" s="1">
        <f t="shared" si="169"/>
        <v>162971.78466382829</v>
      </c>
      <c r="AK178" s="1">
        <f t="shared" si="170"/>
        <v>59599.436157553908</v>
      </c>
      <c r="AL178" s="14">
        <f t="shared" si="205"/>
        <v>63.948479829332676</v>
      </c>
      <c r="AM178" s="14">
        <f t="shared" si="206"/>
        <v>14.257683692865456</v>
      </c>
      <c r="AN178" s="14">
        <f t="shared" si="207"/>
        <v>4.6577999488923272</v>
      </c>
      <c r="AO178" s="11">
        <f t="shared" si="208"/>
        <v>6.0507054313055347E-3</v>
      </c>
      <c r="AP178" s="11">
        <f t="shared" si="209"/>
        <v>7.6222929908641903E-3</v>
      </c>
      <c r="AQ178" s="11">
        <f t="shared" si="210"/>
        <v>6.9143814800893483E-3</v>
      </c>
      <c r="AR178" s="1">
        <f t="shared" si="216"/>
        <v>228680.32607240559</v>
      </c>
      <c r="AS178" s="1">
        <f t="shared" si="211"/>
        <v>89035.4669568729</v>
      </c>
      <c r="AT178" s="1">
        <f t="shared" si="212"/>
        <v>32339.456904507108</v>
      </c>
      <c r="AU178" s="1">
        <f t="shared" si="171"/>
        <v>45736.065214481117</v>
      </c>
      <c r="AV178" s="1">
        <f t="shared" si="172"/>
        <v>17807.093391374579</v>
      </c>
      <c r="AW178" s="1">
        <f t="shared" si="173"/>
        <v>6467.8913809014221</v>
      </c>
      <c r="AX178" s="1">
        <f t="shared" si="232"/>
        <v>157002.49154378576</v>
      </c>
      <c r="AY178" s="1">
        <f t="shared" si="219"/>
        <v>24036.861321024764</v>
      </c>
      <c r="AZ178" s="1">
        <f t="shared" si="220"/>
        <v>5923.8841714054442</v>
      </c>
      <c r="BA178" s="1">
        <f t="shared" si="233"/>
        <v>13940.850345768948</v>
      </c>
      <c r="BB178" s="1">
        <f t="shared" si="234"/>
        <v>29891.801773051404</v>
      </c>
      <c r="BC178" s="1">
        <f t="shared" si="235"/>
        <v>37937.90590880411</v>
      </c>
      <c r="BD178" s="1">
        <f t="shared" si="236"/>
        <v>941.0155564996769</v>
      </c>
      <c r="BE178" s="2">
        <f t="shared" si="242"/>
        <v>0.05</v>
      </c>
      <c r="BF178" s="2">
        <f t="shared" si="243"/>
        <v>3.8949976355871406E-2</v>
      </c>
      <c r="BG178" s="2">
        <f t="shared" si="244"/>
        <v>0.05</v>
      </c>
      <c r="BH178" s="2">
        <f t="shared" si="221"/>
        <v>4.5922581795228144E-2</v>
      </c>
      <c r="BI178" s="2">
        <f t="shared" si="237"/>
        <v>2.5000000000000006E-4</v>
      </c>
      <c r="BJ178" s="2">
        <f t="shared" si="222"/>
        <v>1.5171006581229417E-4</v>
      </c>
      <c r="BK178" s="2">
        <f t="shared" si="223"/>
        <v>2.5000000000000006E-4</v>
      </c>
      <c r="BL178" s="2">
        <f t="shared" si="224"/>
        <v>57.170081518101412</v>
      </c>
      <c r="BM178" s="2">
        <f t="shared" si="225"/>
        <v>13.50757655165553</v>
      </c>
      <c r="BN178" s="2">
        <f t="shared" si="226"/>
        <v>8.0848642261267791</v>
      </c>
      <c r="BO178" s="2">
        <f t="shared" si="238"/>
        <v>196.87276307249562</v>
      </c>
      <c r="BP178" s="2">
        <f t="shared" si="239"/>
        <v>20.150173930349663</v>
      </c>
      <c r="BQ178" s="2">
        <f t="shared" si="240"/>
        <v>6.8449304552107479</v>
      </c>
      <c r="BR178" s="11">
        <f t="shared" si="241"/>
        <v>3.6468193395988252E-2</v>
      </c>
      <c r="BS178" s="17">
        <f t="shared" si="217"/>
        <v>6.0976140701928579E-3</v>
      </c>
      <c r="BT178" s="17">
        <f t="shared" si="218"/>
        <v>3.148072383338358E-2</v>
      </c>
      <c r="BU178" s="12">
        <f>(BU$3*temperature!$I288+BU$4*temperature!$I288^2+BU$5*temperature!$I288^6)*(K178/K$56)^$BW$1</f>
        <v>-6.023450900972092</v>
      </c>
      <c r="BV178" s="12">
        <f>(BV$3*temperature!$I288+BV$4*temperature!$I288^2+BV$5*temperature!$I288^6)*(L178/L$56)^$BW$1</f>
        <v>-5.5457783848186102</v>
      </c>
      <c r="BW178" s="12">
        <f>(BW$3*temperature!$I288+BW$4*temperature!$I288^2+BW$5*temperature!$I288^6)*(M178/M$56)^$BW$1</f>
        <v>-5.810261046009404</v>
      </c>
      <c r="BX178" s="12">
        <f>(BX$3*temperature!$M288+BX$4*temperature!$M288^2+BX$5*temperature!$M288^6)*(K178/K$56)^$BW$1</f>
        <v>-6.0234575000145263</v>
      </c>
      <c r="BY178" s="12">
        <f>(BY$3*temperature!$M288+BY$4*temperature!$M288^2+BY$5*temperature!$M288^6)*(L178/L$56)^$BW$1</f>
        <v>-5.5457831156211315</v>
      </c>
      <c r="BZ178" s="12">
        <f>(BZ$3*temperature!$M288+BZ$4*temperature!$M288^2+BZ$5*temperature!$M288^6)*(M178/M$56)^$BW$1</f>
        <v>-5.8102651074448088</v>
      </c>
      <c r="CA178" s="19">
        <f t="shared" si="227"/>
        <v>-6.5990424342743381E-6</v>
      </c>
      <c r="CB178" s="19">
        <f t="shared" si="228"/>
        <v>-4.7308025212799976E-6</v>
      </c>
      <c r="CC178" s="19">
        <f t="shared" si="229"/>
        <v>-4.0614354048784662E-6</v>
      </c>
      <c r="CD178" s="19">
        <f t="shared" si="230"/>
        <v>-2.0616250024449195E-2</v>
      </c>
      <c r="CE178" s="19">
        <f t="shared" si="231"/>
        <v>-1.2570993622369527E-4</v>
      </c>
      <c r="CF178" s="19"/>
      <c r="CG178" s="19"/>
      <c r="CH178" s="19"/>
    </row>
    <row r="179" spans="1:86" x14ac:dyDescent="0.3">
      <c r="A179" s="2">
        <f t="shared" si="174"/>
        <v>2133</v>
      </c>
      <c r="B179" s="5">
        <f t="shared" si="175"/>
        <v>1165.2402877883083</v>
      </c>
      <c r="C179" s="5">
        <f t="shared" si="176"/>
        <v>2963.3412445147405</v>
      </c>
      <c r="D179" s="5">
        <f t="shared" si="177"/>
        <v>4367.4627307270948</v>
      </c>
      <c r="E179" s="15">
        <f t="shared" si="178"/>
        <v>7.4753481277006928E-6</v>
      </c>
      <c r="F179" s="15">
        <f t="shared" si="179"/>
        <v>1.4726937074632135E-5</v>
      </c>
      <c r="G179" s="15">
        <f t="shared" si="180"/>
        <v>3.0064518169218883E-5</v>
      </c>
      <c r="H179" s="5">
        <f t="shared" si="181"/>
        <v>229944.55247741714</v>
      </c>
      <c r="I179" s="5">
        <f t="shared" si="182"/>
        <v>89766.512132417396</v>
      </c>
      <c r="J179" s="5">
        <f t="shared" si="183"/>
        <v>32583.729385406725</v>
      </c>
      <c r="K179" s="5">
        <f t="shared" si="184"/>
        <v>197336.5964833441</v>
      </c>
      <c r="L179" s="5">
        <f t="shared" si="185"/>
        <v>30292.330422147192</v>
      </c>
      <c r="M179" s="5">
        <f t="shared" si="186"/>
        <v>7460.562664030379</v>
      </c>
      <c r="N179" s="15">
        <f t="shared" si="187"/>
        <v>5.5208400476101094E-3</v>
      </c>
      <c r="O179" s="15">
        <f t="shared" si="188"/>
        <v>8.1958710857423789E-3</v>
      </c>
      <c r="P179" s="15">
        <f t="shared" si="189"/>
        <v>7.523097773244336E-3</v>
      </c>
      <c r="Q179" s="5">
        <f t="shared" si="190"/>
        <v>8576.1453227965249</v>
      </c>
      <c r="R179" s="5">
        <f t="shared" si="191"/>
        <v>11916.645239092173</v>
      </c>
      <c r="S179" s="5">
        <f t="shared" si="192"/>
        <v>6422.4946838601991</v>
      </c>
      <c r="T179" s="5">
        <f t="shared" si="193"/>
        <v>37.296579677132335</v>
      </c>
      <c r="U179" s="5">
        <f t="shared" si="194"/>
        <v>132.75156799579733</v>
      </c>
      <c r="V179" s="5">
        <f t="shared" si="195"/>
        <v>197.10741541871025</v>
      </c>
      <c r="W179" s="15">
        <f t="shared" si="196"/>
        <v>-1.0734613539272964E-2</v>
      </c>
      <c r="X179" s="15">
        <f t="shared" si="197"/>
        <v>-1.217998157191269E-2</v>
      </c>
      <c r="Y179" s="15">
        <f t="shared" si="198"/>
        <v>-9.7425357312937999E-3</v>
      </c>
      <c r="Z179" s="5">
        <f t="shared" si="213"/>
        <v>11508.72161629973</v>
      </c>
      <c r="AA179" s="5">
        <f t="shared" si="214"/>
        <v>34294.486304579055</v>
      </c>
      <c r="AB179" s="5">
        <f t="shared" si="215"/>
        <v>47605.07679963659</v>
      </c>
      <c r="AC179" s="16">
        <f t="shared" si="199"/>
        <v>1.405136400773753</v>
      </c>
      <c r="AD179" s="16">
        <f t="shared" si="200"/>
        <v>2.9823144380218087</v>
      </c>
      <c r="AE179" s="16">
        <f t="shared" si="201"/>
        <v>7.7847040009828028</v>
      </c>
      <c r="AF179" s="15">
        <f t="shared" si="202"/>
        <v>-4.0504037456468023E-3</v>
      </c>
      <c r="AG179" s="15">
        <f t="shared" si="203"/>
        <v>2.9673830763510267E-4</v>
      </c>
      <c r="AH179" s="15">
        <f t="shared" si="204"/>
        <v>9.7937136394747881E-3</v>
      </c>
      <c r="AI179" s="1">
        <f t="shared" si="168"/>
        <v>432328.69485787372</v>
      </c>
      <c r="AJ179" s="1">
        <f t="shared" si="169"/>
        <v>164481.69958882005</v>
      </c>
      <c r="AK179" s="1">
        <f t="shared" si="170"/>
        <v>60107.383922699941</v>
      </c>
      <c r="AL179" s="14">
        <f t="shared" si="205"/>
        <v>64.331543909417491</v>
      </c>
      <c r="AM179" s="14">
        <f t="shared" si="206"/>
        <v>14.365273172918762</v>
      </c>
      <c r="AN179" s="14">
        <f t="shared" si="207"/>
        <v>4.6896836965398636</v>
      </c>
      <c r="AO179" s="11">
        <f t="shared" si="208"/>
        <v>5.9901983769924793E-3</v>
      </c>
      <c r="AP179" s="11">
        <f t="shared" si="209"/>
        <v>7.5460700609555481E-3</v>
      </c>
      <c r="AQ179" s="11">
        <f t="shared" si="210"/>
        <v>6.8452376652884551E-3</v>
      </c>
      <c r="AR179" s="1">
        <f t="shared" si="216"/>
        <v>229944.55247741714</v>
      </c>
      <c r="AS179" s="1">
        <f t="shared" si="211"/>
        <v>89766.512132417396</v>
      </c>
      <c r="AT179" s="1">
        <f t="shared" si="212"/>
        <v>32583.729385406725</v>
      </c>
      <c r="AU179" s="1">
        <f t="shared" si="171"/>
        <v>45988.910495483433</v>
      </c>
      <c r="AV179" s="1">
        <f t="shared" si="172"/>
        <v>17953.302426483478</v>
      </c>
      <c r="AW179" s="1">
        <f t="shared" si="173"/>
        <v>6516.7458770813455</v>
      </c>
      <c r="AX179" s="1">
        <f t="shared" si="232"/>
        <v>157869.27718667529</v>
      </c>
      <c r="AY179" s="1">
        <f t="shared" si="219"/>
        <v>24233.86433771775</v>
      </c>
      <c r="AZ179" s="1">
        <f t="shared" si="220"/>
        <v>5968.4501312243019</v>
      </c>
      <c r="BA179" s="1">
        <f t="shared" si="233"/>
        <v>13947.369970742064</v>
      </c>
      <c r="BB179" s="1">
        <f t="shared" si="234"/>
        <v>29916.430163817753</v>
      </c>
      <c r="BC179" s="1">
        <f t="shared" si="235"/>
        <v>37971.780366555351</v>
      </c>
      <c r="BD179" s="1">
        <f t="shared" si="236"/>
        <v>914.36007385228447</v>
      </c>
      <c r="BE179" s="2">
        <f t="shared" si="242"/>
        <v>0.05</v>
      </c>
      <c r="BF179" s="2">
        <f t="shared" si="243"/>
        <v>3.8949976355871406E-2</v>
      </c>
      <c r="BG179" s="2">
        <f t="shared" si="244"/>
        <v>0.05</v>
      </c>
      <c r="BH179" s="2">
        <f t="shared" si="221"/>
        <v>4.5943027048802959E-2</v>
      </c>
      <c r="BI179" s="2">
        <f t="shared" si="237"/>
        <v>2.5000000000000006E-4</v>
      </c>
      <c r="BJ179" s="2">
        <f t="shared" si="222"/>
        <v>1.5171006581229417E-4</v>
      </c>
      <c r="BK179" s="2">
        <f t="shared" si="223"/>
        <v>2.5000000000000006E-4</v>
      </c>
      <c r="BL179" s="2">
        <f t="shared" si="224"/>
        <v>57.486138119354294</v>
      </c>
      <c r="BM179" s="2">
        <f t="shared" si="225"/>
        <v>13.618483463349147</v>
      </c>
      <c r="BN179" s="2">
        <f t="shared" si="226"/>
        <v>8.1459323463516835</v>
      </c>
      <c r="BO179" s="2">
        <f t="shared" si="238"/>
        <v>199.80025596565665</v>
      </c>
      <c r="BP179" s="2">
        <f t="shared" si="239"/>
        <v>20.390470316739261</v>
      </c>
      <c r="BQ179" s="2">
        <f t="shared" si="240"/>
        <v>6.8445912864603278</v>
      </c>
      <c r="BR179" s="11">
        <f t="shared" si="241"/>
        <v>3.6375932865966937E-2</v>
      </c>
      <c r="BS179" s="17">
        <f t="shared" si="217"/>
        <v>5.8830691660821969E-3</v>
      </c>
      <c r="BT179" s="17">
        <f t="shared" si="218"/>
        <v>3.0563809546974349E-2</v>
      </c>
      <c r="BU179" s="12">
        <f>(BU$3*temperature!$I289+BU$4*temperature!$I289^2+BU$5*temperature!$I289^6)*(K179/K$56)^$BW$1</f>
        <v>-6.1892218175874341</v>
      </c>
      <c r="BV179" s="12">
        <f>(BV$3*temperature!$I289+BV$4*temperature!$I289^2+BV$5*temperature!$I289^6)*(L179/L$56)^$BW$1</f>
        <v>-5.6591145924179234</v>
      </c>
      <c r="BW179" s="12">
        <f>(BW$3*temperature!$I289+BW$4*temperature!$I289^2+BW$5*temperature!$I289^6)*(M179/M$56)^$BW$1</f>
        <v>-5.9063609484105308</v>
      </c>
      <c r="BX179" s="12">
        <f>(BX$3*temperature!$M289+BX$4*temperature!$M289^2+BX$5*temperature!$M289^6)*(K179/K$56)^$BW$1</f>
        <v>-6.1892284219262663</v>
      </c>
      <c r="BY179" s="12">
        <f>(BY$3*temperature!$M289+BY$4*temperature!$M289^2+BY$5*temperature!$M289^6)*(L179/L$56)^$BW$1</f>
        <v>-5.6591193197168241</v>
      </c>
      <c r="BZ179" s="12">
        <f>(BZ$3*temperature!$M289+BZ$4*temperature!$M289^2+BZ$5*temperature!$M289^6)*(M179/M$56)^$BW$1</f>
        <v>-5.9063650039621747</v>
      </c>
      <c r="CA179" s="19">
        <f t="shared" si="227"/>
        <v>-6.6043388322611918E-6</v>
      </c>
      <c r="CB179" s="19">
        <f t="shared" si="228"/>
        <v>-4.7272989007751676E-6</v>
      </c>
      <c r="CC179" s="19">
        <f t="shared" si="229"/>
        <v>-4.0555516438445238E-6</v>
      </c>
      <c r="CD179" s="19">
        <f t="shared" si="230"/>
        <v>-2.0751298685950964E-2</v>
      </c>
      <c r="CE179" s="19">
        <f t="shared" si="231"/>
        <v>-1.2208132545548012E-4</v>
      </c>
      <c r="CF179" s="19"/>
      <c r="CG179" s="19"/>
      <c r="CH179" s="19"/>
    </row>
    <row r="180" spans="1:86" x14ac:dyDescent="0.3">
      <c r="A180" s="2">
        <f t="shared" si="174"/>
        <v>2134</v>
      </c>
      <c r="B180" s="5">
        <f t="shared" si="175"/>
        <v>1165.2485628362717</v>
      </c>
      <c r="C180" s="5">
        <f t="shared" si="176"/>
        <v>2963.3827034077776</v>
      </c>
      <c r="D180" s="5">
        <f t="shared" si="177"/>
        <v>4367.5874711065853</v>
      </c>
      <c r="E180" s="15">
        <f t="shared" si="178"/>
        <v>7.1015807213156576E-6</v>
      </c>
      <c r="F180" s="15">
        <f t="shared" si="179"/>
        <v>1.3990590220900528E-5</v>
      </c>
      <c r="G180" s="15">
        <f t="shared" si="180"/>
        <v>2.8561292260757936E-5</v>
      </c>
      <c r="H180" s="5">
        <f t="shared" si="181"/>
        <v>231195.02216768099</v>
      </c>
      <c r="I180" s="5">
        <f t="shared" si="182"/>
        <v>90494.315258738716</v>
      </c>
      <c r="J180" s="5">
        <f t="shared" si="183"/>
        <v>32826.80472606187</v>
      </c>
      <c r="K180" s="5">
        <f t="shared" si="184"/>
        <v>198408.33066975945</v>
      </c>
      <c r="L180" s="5">
        <f t="shared" si="185"/>
        <v>30537.505383517859</v>
      </c>
      <c r="M180" s="5">
        <f t="shared" si="186"/>
        <v>7516.0039594455493</v>
      </c>
      <c r="N180" s="15">
        <f t="shared" si="187"/>
        <v>5.4309955959224165E-3</v>
      </c>
      <c r="O180" s="15">
        <f t="shared" si="188"/>
        <v>8.093631554719094E-3</v>
      </c>
      <c r="P180" s="15">
        <f t="shared" si="189"/>
        <v>7.4312485414096408E-3</v>
      </c>
      <c r="Q180" s="5">
        <f t="shared" si="190"/>
        <v>8530.221316027717</v>
      </c>
      <c r="R180" s="5">
        <f t="shared" si="191"/>
        <v>11866.940932537222</v>
      </c>
      <c r="S180" s="5">
        <f t="shared" si="192"/>
        <v>6407.3684681614413</v>
      </c>
      <c r="T180" s="5">
        <f t="shared" si="193"/>
        <v>36.896215307961619</v>
      </c>
      <c r="U180" s="5">
        <f t="shared" si="194"/>
        <v>131.13465634396601</v>
      </c>
      <c r="V180" s="5">
        <f t="shared" si="195"/>
        <v>195.18708938109049</v>
      </c>
      <c r="W180" s="15">
        <f t="shared" si="196"/>
        <v>-1.0734613539272964E-2</v>
      </c>
      <c r="X180" s="15">
        <f t="shared" si="197"/>
        <v>-1.217998157191269E-2</v>
      </c>
      <c r="Y180" s="15">
        <f t="shared" si="198"/>
        <v>-9.7425357312937999E-3</v>
      </c>
      <c r="Z180" s="5">
        <f t="shared" si="213"/>
        <v>11401.751759533578</v>
      </c>
      <c r="AA180" s="5">
        <f t="shared" si="214"/>
        <v>34165.067882913339</v>
      </c>
      <c r="AB180" s="5">
        <f t="shared" si="215"/>
        <v>47962.534591902142</v>
      </c>
      <c r="AC180" s="16">
        <f t="shared" si="199"/>
        <v>1.3994450310329143</v>
      </c>
      <c r="AD180" s="16">
        <f t="shared" si="200"/>
        <v>2.9831994049609829</v>
      </c>
      <c r="AE180" s="16">
        <f t="shared" si="201"/>
        <v>7.8609451627365017</v>
      </c>
      <c r="AF180" s="15">
        <f t="shared" si="202"/>
        <v>-4.0504037456468023E-3</v>
      </c>
      <c r="AG180" s="15">
        <f t="shared" si="203"/>
        <v>2.9673830763510267E-4</v>
      </c>
      <c r="AH180" s="15">
        <f t="shared" si="204"/>
        <v>9.7937136394747881E-3</v>
      </c>
      <c r="AI180" s="1">
        <f t="shared" si="168"/>
        <v>435084.73586756981</v>
      </c>
      <c r="AJ180" s="1">
        <f t="shared" si="169"/>
        <v>165986.83205642152</v>
      </c>
      <c r="AK180" s="1">
        <f t="shared" si="170"/>
        <v>60613.391407511292</v>
      </c>
      <c r="AL180" s="14">
        <f t="shared" si="205"/>
        <v>64.713049032233954</v>
      </c>
      <c r="AM180" s="14">
        <f t="shared" si="206"/>
        <v>14.472590517148298</v>
      </c>
      <c r="AN180" s="14">
        <f t="shared" si="207"/>
        <v>4.7214646760229293</v>
      </c>
      <c r="AO180" s="11">
        <f t="shared" si="208"/>
        <v>5.9302963932225542E-3</v>
      </c>
      <c r="AP180" s="11">
        <f t="shared" si="209"/>
        <v>7.4706093603459922E-3</v>
      </c>
      <c r="AQ180" s="11">
        <f t="shared" si="210"/>
        <v>6.7767852886355708E-3</v>
      </c>
      <c r="AR180" s="1">
        <f t="shared" si="216"/>
        <v>231195.02216768099</v>
      </c>
      <c r="AS180" s="1">
        <f t="shared" si="211"/>
        <v>90494.315258738716</v>
      </c>
      <c r="AT180" s="1">
        <f t="shared" si="212"/>
        <v>32826.80472606187</v>
      </c>
      <c r="AU180" s="1">
        <f t="shared" si="171"/>
        <v>46239.004433536204</v>
      </c>
      <c r="AV180" s="1">
        <f t="shared" si="172"/>
        <v>18098.863051747743</v>
      </c>
      <c r="AW180" s="1">
        <f t="shared" si="173"/>
        <v>6565.3609452123746</v>
      </c>
      <c r="AX180" s="1">
        <f t="shared" si="232"/>
        <v>158726.66453580756</v>
      </c>
      <c r="AY180" s="1">
        <f t="shared" si="219"/>
        <v>24430.004306814288</v>
      </c>
      <c r="AZ180" s="1">
        <f t="shared" si="220"/>
        <v>6012.8031675564398</v>
      </c>
      <c r="BA180" s="1">
        <f t="shared" si="233"/>
        <v>13953.780355978462</v>
      </c>
      <c r="BB180" s="1">
        <f t="shared" si="234"/>
        <v>29940.736699683221</v>
      </c>
      <c r="BC180" s="1">
        <f t="shared" si="235"/>
        <v>38005.201515206871</v>
      </c>
      <c r="BD180" s="1">
        <f t="shared" si="236"/>
        <v>888.44948950021671</v>
      </c>
      <c r="BE180" s="2">
        <f t="shared" si="242"/>
        <v>0.05</v>
      </c>
      <c r="BF180" s="2">
        <f t="shared" si="243"/>
        <v>3.8949976355871406E-2</v>
      </c>
      <c r="BG180" s="2">
        <f t="shared" si="244"/>
        <v>0.05</v>
      </c>
      <c r="BH180" s="2">
        <f t="shared" si="221"/>
        <v>4.5963568753361453E-2</v>
      </c>
      <c r="BI180" s="2">
        <f t="shared" si="237"/>
        <v>2.5000000000000006E-4</v>
      </c>
      <c r="BJ180" s="2">
        <f t="shared" si="222"/>
        <v>1.5171006581229417E-4</v>
      </c>
      <c r="BK180" s="2">
        <f t="shared" si="223"/>
        <v>2.5000000000000006E-4</v>
      </c>
      <c r="BL180" s="2">
        <f t="shared" si="224"/>
        <v>57.798755541920258</v>
      </c>
      <c r="BM180" s="2">
        <f t="shared" si="225"/>
        <v>13.728898523541748</v>
      </c>
      <c r="BN180" s="2">
        <f t="shared" si="226"/>
        <v>8.20670118151547</v>
      </c>
      <c r="BO180" s="2">
        <f t="shared" si="238"/>
        <v>202.77149252470551</v>
      </c>
      <c r="BP180" s="2">
        <f t="shared" si="239"/>
        <v>20.63365687870591</v>
      </c>
      <c r="BQ180" s="2">
        <f t="shared" si="240"/>
        <v>6.8442597968132111</v>
      </c>
      <c r="BR180" s="11">
        <f t="shared" si="241"/>
        <v>3.6284702526225371E-2</v>
      </c>
      <c r="BS180" s="17">
        <f t="shared" si="217"/>
        <v>5.6765783337068727E-3</v>
      </c>
      <c r="BT180" s="17">
        <f t="shared" si="218"/>
        <v>2.9673601501916842E-2</v>
      </c>
      <c r="BU180" s="12">
        <f>(BU$3*temperature!$I290+BU$4*temperature!$I290^2+BU$5*temperature!$I290^6)*(K180/K$56)^$BW$1</f>
        <v>-6.3556156457721737</v>
      </c>
      <c r="BV180" s="12">
        <f>(BV$3*temperature!$I290+BV$4*temperature!$I290^2+BV$5*temperature!$I290^6)*(L180/L$56)^$BW$1</f>
        <v>-5.7726821395155836</v>
      </c>
      <c r="BW180" s="12">
        <f>(BW$3*temperature!$I290+BW$4*temperature!$I290^2+BW$5*temperature!$I290^6)*(M180/M$56)^$BW$1</f>
        <v>-6.0026140489965609</v>
      </c>
      <c r="BX180" s="12">
        <f>(BX$3*temperature!$M290+BX$4*temperature!$M290^2+BX$5*temperature!$M290^6)*(K180/K$56)^$BW$1</f>
        <v>-6.3556222547738983</v>
      </c>
      <c r="BY180" s="12">
        <f>(BY$3*temperature!$M290+BY$4*temperature!$M290^2+BY$5*temperature!$M290^6)*(L180/L$56)^$BW$1</f>
        <v>-5.7726868629710131</v>
      </c>
      <c r="BZ180" s="12">
        <f>(BZ$3*temperature!$M290+BZ$4*temperature!$M290^2+BZ$5*temperature!$M290^6)*(M180/M$56)^$BW$1</f>
        <v>-6.0026180984476678</v>
      </c>
      <c r="CA180" s="19">
        <f t="shared" si="227"/>
        <v>-6.6090017245556965E-6</v>
      </c>
      <c r="CB180" s="19">
        <f t="shared" si="228"/>
        <v>-4.7234554294561804E-6</v>
      </c>
      <c r="CC180" s="19">
        <f t="shared" si="229"/>
        <v>-4.0494511068800421E-6</v>
      </c>
      <c r="CD180" s="19">
        <f t="shared" si="230"/>
        <v>-2.0883447056919909E-2</v>
      </c>
      <c r="CE180" s="19">
        <f t="shared" si="231"/>
        <v>-1.1854652309642612E-4</v>
      </c>
      <c r="CF180" s="19"/>
      <c r="CG180" s="19"/>
      <c r="CH180" s="19"/>
    </row>
    <row r="181" spans="1:86" x14ac:dyDescent="0.3">
      <c r="A181" s="2">
        <f t="shared" si="174"/>
        <v>2135</v>
      </c>
      <c r="B181" s="5">
        <f t="shared" si="175"/>
        <v>1165.2564241876646</v>
      </c>
      <c r="C181" s="5">
        <f t="shared" si="176"/>
        <v>2963.4220899071952</v>
      </c>
      <c r="D181" s="5">
        <f t="shared" si="177"/>
        <v>4367.7059778517105</v>
      </c>
      <c r="E181" s="15">
        <f t="shared" si="178"/>
        <v>6.7465016852498745E-6</v>
      </c>
      <c r="F181" s="15">
        <f t="shared" si="179"/>
        <v>1.3291060709855502E-5</v>
      </c>
      <c r="G181" s="15">
        <f t="shared" si="180"/>
        <v>2.7133227647720037E-5</v>
      </c>
      <c r="H181" s="5">
        <f t="shared" si="181"/>
        <v>232431.67554835006</v>
      </c>
      <c r="I181" s="5">
        <f t="shared" si="182"/>
        <v>91218.808093548505</v>
      </c>
      <c r="J181" s="5">
        <f t="shared" si="183"/>
        <v>33068.665284244358</v>
      </c>
      <c r="K181" s="5">
        <f t="shared" si="184"/>
        <v>199468.26357158698</v>
      </c>
      <c r="L181" s="5">
        <f t="shared" si="185"/>
        <v>30781.57796158062</v>
      </c>
      <c r="M181" s="5">
        <f t="shared" si="186"/>
        <v>7571.1747658686108</v>
      </c>
      <c r="N181" s="15">
        <f t="shared" si="187"/>
        <v>5.3421794248738053E-3</v>
      </c>
      <c r="O181" s="15">
        <f t="shared" si="188"/>
        <v>7.9925512905352214E-3</v>
      </c>
      <c r="P181" s="15">
        <f t="shared" si="189"/>
        <v>7.3404440339239763E-3</v>
      </c>
      <c r="Q181" s="5">
        <f t="shared" si="190"/>
        <v>8483.7907190749902</v>
      </c>
      <c r="R181" s="5">
        <f t="shared" si="191"/>
        <v>11816.250756802769</v>
      </c>
      <c r="S181" s="5">
        <f t="shared" si="192"/>
        <v>6391.6925841088923</v>
      </c>
      <c r="T181" s="5">
        <f t="shared" si="193"/>
        <v>36.500148695568846</v>
      </c>
      <c r="U181" s="5">
        <f t="shared" si="194"/>
        <v>129.53743864625741</v>
      </c>
      <c r="V181" s="5">
        <f t="shared" si="195"/>
        <v>193.28547218850798</v>
      </c>
      <c r="W181" s="15">
        <f t="shared" si="196"/>
        <v>-1.0734613539272964E-2</v>
      </c>
      <c r="X181" s="15">
        <f t="shared" si="197"/>
        <v>-1.217998157191269E-2</v>
      </c>
      <c r="Y181" s="15">
        <f t="shared" si="198"/>
        <v>-9.7425357312937999E-3</v>
      </c>
      <c r="Z181" s="5">
        <f t="shared" si="213"/>
        <v>11294.762640830102</v>
      </c>
      <c r="AA181" s="5">
        <f t="shared" si="214"/>
        <v>34032.661242718961</v>
      </c>
      <c r="AB181" s="5">
        <f t="shared" si="215"/>
        <v>48318.198578572839</v>
      </c>
      <c r="AC181" s="16">
        <f t="shared" si="199"/>
        <v>1.3937767136373918</v>
      </c>
      <c r="AD181" s="16">
        <f t="shared" si="200"/>
        <v>2.9840846345037493</v>
      </c>
      <c r="AE181" s="16">
        <f t="shared" si="201"/>
        <v>7.9379330085959579</v>
      </c>
      <c r="AF181" s="15">
        <f t="shared" si="202"/>
        <v>-4.0504037456468023E-3</v>
      </c>
      <c r="AG181" s="15">
        <f t="shared" si="203"/>
        <v>2.9673830763510267E-4</v>
      </c>
      <c r="AH181" s="15">
        <f t="shared" si="204"/>
        <v>9.7937136394747881E-3</v>
      </c>
      <c r="AI181" s="1">
        <f t="shared" si="168"/>
        <v>437815.26671434904</v>
      </c>
      <c r="AJ181" s="1">
        <f t="shared" si="169"/>
        <v>167487.01190252713</v>
      </c>
      <c r="AK181" s="1">
        <f t="shared" si="170"/>
        <v>61117.41321197254</v>
      </c>
      <c r="AL181" s="14">
        <f t="shared" si="205"/>
        <v>65.092978917891543</v>
      </c>
      <c r="AM181" s="14">
        <f t="shared" si="206"/>
        <v>14.579628396632302</v>
      </c>
      <c r="AN181" s="14">
        <f t="shared" si="207"/>
        <v>4.7531410648566412</v>
      </c>
      <c r="AO181" s="11">
        <f t="shared" si="208"/>
        <v>5.8709934292903287E-3</v>
      </c>
      <c r="AP181" s="11">
        <f t="shared" si="209"/>
        <v>7.3959032667425323E-3</v>
      </c>
      <c r="AQ181" s="11">
        <f t="shared" si="210"/>
        <v>6.7090174357492148E-3</v>
      </c>
      <c r="AR181" s="1">
        <f t="shared" si="216"/>
        <v>232431.67554835006</v>
      </c>
      <c r="AS181" s="1">
        <f t="shared" si="211"/>
        <v>91218.808093548505</v>
      </c>
      <c r="AT181" s="1">
        <f t="shared" si="212"/>
        <v>33068.665284244358</v>
      </c>
      <c r="AU181" s="1">
        <f t="shared" si="171"/>
        <v>46486.335109670013</v>
      </c>
      <c r="AV181" s="1">
        <f t="shared" si="172"/>
        <v>18243.761618709701</v>
      </c>
      <c r="AW181" s="1">
        <f t="shared" si="173"/>
        <v>6613.7330568488724</v>
      </c>
      <c r="AX181" s="1">
        <f t="shared" si="232"/>
        <v>159574.61085726958</v>
      </c>
      <c r="AY181" s="1">
        <f t="shared" si="219"/>
        <v>24625.262369264496</v>
      </c>
      <c r="AZ181" s="1">
        <f t="shared" si="220"/>
        <v>6056.939812694889</v>
      </c>
      <c r="BA181" s="1">
        <f t="shared" si="233"/>
        <v>13960.082935499935</v>
      </c>
      <c r="BB181" s="1">
        <f t="shared" si="234"/>
        <v>29964.725795223665</v>
      </c>
      <c r="BC181" s="1">
        <f t="shared" si="235"/>
        <v>38038.176522337417</v>
      </c>
      <c r="BD181" s="1">
        <f t="shared" si="236"/>
        <v>863.26342947735463</v>
      </c>
      <c r="BE181" s="2">
        <f t="shared" si="242"/>
        <v>0.05</v>
      </c>
      <c r="BF181" s="2">
        <f t="shared" si="243"/>
        <v>3.8949976355871406E-2</v>
      </c>
      <c r="BG181" s="2">
        <f t="shared" si="244"/>
        <v>0.05</v>
      </c>
      <c r="BH181" s="2">
        <f t="shared" si="221"/>
        <v>4.5984204050149018E-2</v>
      </c>
      <c r="BI181" s="2">
        <f t="shared" si="237"/>
        <v>2.5000000000000006E-4</v>
      </c>
      <c r="BJ181" s="2">
        <f t="shared" si="222"/>
        <v>1.5171006581229417E-4</v>
      </c>
      <c r="BK181" s="2">
        <f t="shared" si="223"/>
        <v>2.5000000000000006E-4</v>
      </c>
      <c r="BL181" s="2">
        <f t="shared" si="224"/>
        <v>58.107918887087529</v>
      </c>
      <c r="BM181" s="2">
        <f t="shared" si="225"/>
        <v>13.838811379191275</v>
      </c>
      <c r="BN181" s="2">
        <f t="shared" si="226"/>
        <v>8.2671663210610919</v>
      </c>
      <c r="BO181" s="2">
        <f t="shared" si="238"/>
        <v>205.78712713104667</v>
      </c>
      <c r="BP181" s="2">
        <f t="shared" si="239"/>
        <v>20.8797683678917</v>
      </c>
      <c r="BQ181" s="2">
        <f t="shared" si="240"/>
        <v>6.8439358786254454</v>
      </c>
      <c r="BR181" s="11">
        <f t="shared" si="241"/>
        <v>3.6194492538290407E-2</v>
      </c>
      <c r="BS181" s="17">
        <f t="shared" si="217"/>
        <v>5.477817360295555E-3</v>
      </c>
      <c r="BT181" s="17">
        <f t="shared" si="218"/>
        <v>2.8809321846521206E-2</v>
      </c>
      <c r="BU181" s="12">
        <f>(BU$3*temperature!$I291+BU$4*temperature!$I291^2+BU$5*temperature!$I291^6)*(K181/K$56)^$BW$1</f>
        <v>-6.5226092820242583</v>
      </c>
      <c r="BV181" s="12">
        <f>(BV$3*temperature!$I291+BV$4*temperature!$I291^2+BV$5*temperature!$I291^6)*(L181/L$56)^$BW$1</f>
        <v>-5.8864663199298448</v>
      </c>
      <c r="BW181" s="12">
        <f>(BW$3*temperature!$I291+BW$4*temperature!$I291^2+BW$5*temperature!$I291^6)*(M181/M$56)^$BW$1</f>
        <v>-6.0990086304415669</v>
      </c>
      <c r="BX181" s="12">
        <f>(BX$3*temperature!$M291+BX$4*temperature!$M291^2+BX$5*temperature!$M291^6)*(K181/K$56)^$BW$1</f>
        <v>-6.5226158950787179</v>
      </c>
      <c r="BY181" s="12">
        <f>(BY$3*temperature!$M291+BY$4*temperature!$M291^2+BY$5*temperature!$M291^6)*(L181/L$56)^$BW$1</f>
        <v>-5.8864710392169917</v>
      </c>
      <c r="BZ181" s="12">
        <f>(BZ$3*temperature!$M291+BZ$4*temperature!$M291^2+BZ$5*temperature!$M291^6)*(M181/M$56)^$BW$1</f>
        <v>-6.0990126735862642</v>
      </c>
      <c r="CA181" s="19">
        <f t="shared" si="227"/>
        <v>-6.6130544595921492E-6</v>
      </c>
      <c r="CB181" s="19">
        <f t="shared" si="228"/>
        <v>-4.7192871468482167E-6</v>
      </c>
      <c r="CC181" s="19">
        <f t="shared" si="229"/>
        <v>-4.0431446972633012E-6</v>
      </c>
      <c r="CD181" s="19">
        <f t="shared" si="230"/>
        <v>-2.1012724758117569E-2</v>
      </c>
      <c r="CE181" s="19">
        <f t="shared" si="231"/>
        <v>-1.1510386846712863E-4</v>
      </c>
      <c r="CF181" s="19"/>
      <c r="CG181" s="19"/>
      <c r="CH181" s="19"/>
    </row>
    <row r="182" spans="1:86" x14ac:dyDescent="0.3">
      <c r="A182" s="2">
        <f t="shared" si="174"/>
        <v>2136</v>
      </c>
      <c r="B182" s="5">
        <f t="shared" si="175"/>
        <v>1165.2638925218728</v>
      </c>
      <c r="C182" s="5">
        <f t="shared" si="176"/>
        <v>2963.4595075789557</v>
      </c>
      <c r="D182" s="5">
        <f t="shared" si="177"/>
        <v>4367.8185623142754</v>
      </c>
      <c r="E182" s="15">
        <f t="shared" si="178"/>
        <v>6.4091766009873806E-6</v>
      </c>
      <c r="F182" s="15">
        <f t="shared" si="179"/>
        <v>1.2626507674362726E-5</v>
      </c>
      <c r="G182" s="15">
        <f t="shared" si="180"/>
        <v>2.5776566265334033E-5</v>
      </c>
      <c r="H182" s="5">
        <f t="shared" si="181"/>
        <v>233654.45755540073</v>
      </c>
      <c r="I182" s="5">
        <f t="shared" si="182"/>
        <v>91939.924116162714</v>
      </c>
      <c r="J182" s="5">
        <f t="shared" si="183"/>
        <v>33309.293918903721</v>
      </c>
      <c r="K182" s="5">
        <f t="shared" si="184"/>
        <v>200516.3457435586</v>
      </c>
      <c r="L182" s="5">
        <f t="shared" si="185"/>
        <v>31024.525181136847</v>
      </c>
      <c r="M182" s="5">
        <f t="shared" si="186"/>
        <v>7626.0708735243097</v>
      </c>
      <c r="N182" s="15">
        <f t="shared" si="187"/>
        <v>5.2543805876941185E-3</v>
      </c>
      <c r="O182" s="15">
        <f t="shared" si="188"/>
        <v>7.8926174564362128E-3</v>
      </c>
      <c r="P182" s="15">
        <f t="shared" si="189"/>
        <v>7.2506723663512407E-3</v>
      </c>
      <c r="Q182" s="5">
        <f t="shared" si="190"/>
        <v>8436.8731251169447</v>
      </c>
      <c r="R182" s="5">
        <f t="shared" si="191"/>
        <v>11764.602812248937</v>
      </c>
      <c r="S182" s="5">
        <f t="shared" si="192"/>
        <v>6375.4781844723539</v>
      </c>
      <c r="T182" s="5">
        <f t="shared" si="193"/>
        <v>36.108333705195918</v>
      </c>
      <c r="U182" s="5">
        <f t="shared" si="194"/>
        <v>127.95967503067322</v>
      </c>
      <c r="V182" s="5">
        <f t="shared" si="195"/>
        <v>191.40238156937144</v>
      </c>
      <c r="W182" s="15">
        <f t="shared" si="196"/>
        <v>-1.0734613539272964E-2</v>
      </c>
      <c r="X182" s="15">
        <f t="shared" si="197"/>
        <v>-1.217998157191269E-2</v>
      </c>
      <c r="Y182" s="15">
        <f t="shared" si="198"/>
        <v>-9.7425357312937999E-3</v>
      </c>
      <c r="Z182" s="5">
        <f t="shared" si="213"/>
        <v>11187.785112825593</v>
      </c>
      <c r="AA182" s="5">
        <f t="shared" si="214"/>
        <v>33897.344845475083</v>
      </c>
      <c r="AB182" s="5">
        <f t="shared" si="215"/>
        <v>48672.043028932276</v>
      </c>
      <c r="AC182" s="16">
        <f t="shared" si="199"/>
        <v>1.3881313552158796</v>
      </c>
      <c r="AD182" s="16">
        <f t="shared" si="200"/>
        <v>2.9849701267280317</v>
      </c>
      <c r="AE182" s="16">
        <f t="shared" si="201"/>
        <v>8.0156748513714806</v>
      </c>
      <c r="AF182" s="15">
        <f t="shared" si="202"/>
        <v>-4.0504037456468023E-3</v>
      </c>
      <c r="AG182" s="15">
        <f t="shared" si="203"/>
        <v>2.9673830763510267E-4</v>
      </c>
      <c r="AH182" s="15">
        <f t="shared" si="204"/>
        <v>9.7937136394747881E-3</v>
      </c>
      <c r="AI182" s="1">
        <f t="shared" si="168"/>
        <v>440520.07515258418</v>
      </c>
      <c r="AJ182" s="1">
        <f t="shared" si="169"/>
        <v>168982.07233098411</v>
      </c>
      <c r="AK182" s="1">
        <f t="shared" si="170"/>
        <v>61619.404947624163</v>
      </c>
      <c r="AL182" s="14">
        <f t="shared" si="205"/>
        <v>65.471317764896213</v>
      </c>
      <c r="AM182" s="14">
        <f t="shared" si="206"/>
        <v>14.68637962270598</v>
      </c>
      <c r="AN182" s="14">
        <f t="shared" si="207"/>
        <v>4.7847110820725529</v>
      </c>
      <c r="AO182" s="11">
        <f t="shared" si="208"/>
        <v>5.8122834949974255E-3</v>
      </c>
      <c r="AP182" s="11">
        <f t="shared" si="209"/>
        <v>7.3219442340751069E-3</v>
      </c>
      <c r="AQ182" s="11">
        <f t="shared" si="210"/>
        <v>6.6419272613917222E-3</v>
      </c>
      <c r="AR182" s="1">
        <f t="shared" si="216"/>
        <v>233654.45755540073</v>
      </c>
      <c r="AS182" s="1">
        <f t="shared" si="211"/>
        <v>91939.924116162714</v>
      </c>
      <c r="AT182" s="1">
        <f t="shared" si="212"/>
        <v>33309.293918903721</v>
      </c>
      <c r="AU182" s="1">
        <f t="shared" si="171"/>
        <v>46730.891511080146</v>
      </c>
      <c r="AV182" s="1">
        <f t="shared" si="172"/>
        <v>18387.984823232542</v>
      </c>
      <c r="AW182" s="1">
        <f t="shared" si="173"/>
        <v>6661.8587837807445</v>
      </c>
      <c r="AX182" s="1">
        <f t="shared" si="232"/>
        <v>160413.07659484688</v>
      </c>
      <c r="AY182" s="1">
        <f t="shared" si="219"/>
        <v>24819.620144909477</v>
      </c>
      <c r="AZ182" s="1">
        <f t="shared" si="220"/>
        <v>6100.856698819448</v>
      </c>
      <c r="BA182" s="1">
        <f t="shared" si="233"/>
        <v>13966.279118635674</v>
      </c>
      <c r="BB182" s="1">
        <f t="shared" si="234"/>
        <v>29988.401778118026</v>
      </c>
      <c r="BC182" s="1">
        <f t="shared" si="235"/>
        <v>38070.712376222458</v>
      </c>
      <c r="BD182" s="1">
        <f t="shared" si="236"/>
        <v>838.7820567850398</v>
      </c>
      <c r="BE182" s="2">
        <f t="shared" si="242"/>
        <v>0.05</v>
      </c>
      <c r="BF182" s="2">
        <f t="shared" si="243"/>
        <v>3.8949976355871406E-2</v>
      </c>
      <c r="BG182" s="2">
        <f t="shared" si="244"/>
        <v>0.05</v>
      </c>
      <c r="BH182" s="2">
        <f t="shared" si="221"/>
        <v>4.6004930075412093E-2</v>
      </c>
      <c r="BI182" s="2">
        <f t="shared" si="237"/>
        <v>2.5000000000000006E-4</v>
      </c>
      <c r="BJ182" s="2">
        <f t="shared" si="222"/>
        <v>1.5171006581229417E-4</v>
      </c>
      <c r="BK182" s="2">
        <f t="shared" si="223"/>
        <v>2.5000000000000006E-4</v>
      </c>
      <c r="BL182" s="2">
        <f t="shared" si="224"/>
        <v>58.413614388850199</v>
      </c>
      <c r="BM182" s="2">
        <f t="shared" si="225"/>
        <v>13.948211938440377</v>
      </c>
      <c r="BN182" s="2">
        <f t="shared" si="226"/>
        <v>8.3273234797259317</v>
      </c>
      <c r="BO182" s="2">
        <f t="shared" si="238"/>
        <v>208.8478239428652</v>
      </c>
      <c r="BP182" s="2">
        <f t="shared" si="239"/>
        <v>21.12883995374747</v>
      </c>
      <c r="BQ182" s="2">
        <f t="shared" si="240"/>
        <v>6.8436194262697336</v>
      </c>
      <c r="BR182" s="11">
        <f t="shared" si="241"/>
        <v>3.6105293023142221E-2</v>
      </c>
      <c r="BS182" s="17">
        <f t="shared" si="217"/>
        <v>5.2864760426171954E-3</v>
      </c>
      <c r="BT182" s="17">
        <f t="shared" si="218"/>
        <v>2.7970215384972043E-2</v>
      </c>
      <c r="BU182" s="12">
        <f>(BU$3*temperature!$I292+BU$4*temperature!$I292^2+BU$5*temperature!$I292^6)*(K182/K$56)^$BW$1</f>
        <v>-6.6901800009030703</v>
      </c>
      <c r="BV182" s="12">
        <f>(BV$3*temperature!$I292+BV$4*temperature!$I292^2+BV$5*temperature!$I292^6)*(L182/L$56)^$BW$1</f>
        <v>-6.0004527172340465</v>
      </c>
      <c r="BW182" s="12">
        <f>(BW$3*temperature!$I292+BW$4*temperature!$I292^2+BW$5*temperature!$I292^6)*(M182/M$56)^$BW$1</f>
        <v>-6.1955332088922432</v>
      </c>
      <c r="BX182" s="12">
        <f>(BX$3*temperature!$M292+BX$4*temperature!$M292^2+BX$5*temperature!$M292^6)*(K182/K$56)^$BW$1</f>
        <v>-6.6901866174228459</v>
      </c>
      <c r="BY182" s="12">
        <f>(BY$3*temperature!$M292+BY$4*temperature!$M292^2+BY$5*temperature!$M292^6)*(L182/L$56)^$BW$1</f>
        <v>-6.0004574320427011</v>
      </c>
      <c r="BZ182" s="12">
        <f>(BZ$3*temperature!$M292+BZ$4*temperature!$M292^2+BZ$5*temperature!$M292^6)*(M182/M$56)^$BW$1</f>
        <v>-6.1955372455352338</v>
      </c>
      <c r="CA182" s="19">
        <f t="shared" si="227"/>
        <v>-6.6165197756262728E-6</v>
      </c>
      <c r="CB182" s="19">
        <f t="shared" si="228"/>
        <v>-4.7148086546044965E-6</v>
      </c>
      <c r="CC182" s="19">
        <f t="shared" si="229"/>
        <v>-4.0366429905347445E-6</v>
      </c>
      <c r="CD182" s="19">
        <f t="shared" si="230"/>
        <v>-2.1139162168225076E-2</v>
      </c>
      <c r="CE182" s="19">
        <f t="shared" si="231"/>
        <v>-1.1175167436332163E-4</v>
      </c>
      <c r="CF182" s="19"/>
      <c r="CG182" s="19"/>
      <c r="CH182" s="19"/>
    </row>
    <row r="183" spans="1:86" x14ac:dyDescent="0.3">
      <c r="A183" s="2">
        <f t="shared" si="174"/>
        <v>2137</v>
      </c>
      <c r="B183" s="5">
        <f t="shared" si="175"/>
        <v>1165.2709874848429</v>
      </c>
      <c r="C183" s="5">
        <f t="shared" si="176"/>
        <v>2963.49505481596</v>
      </c>
      <c r="D183" s="5">
        <f t="shared" si="177"/>
        <v>4367.9255203106513</v>
      </c>
      <c r="E183" s="15">
        <f t="shared" si="178"/>
        <v>6.0887177709380116E-6</v>
      </c>
      <c r="F183" s="15">
        <f t="shared" si="179"/>
        <v>1.1995182290644589E-5</v>
      </c>
      <c r="G183" s="15">
        <f t="shared" si="180"/>
        <v>2.448773795206733E-5</v>
      </c>
      <c r="H183" s="5">
        <f t="shared" si="181"/>
        <v>234863.3175701783</v>
      </c>
      <c r="I183" s="5">
        <f t="shared" si="182"/>
        <v>92657.598518686922</v>
      </c>
      <c r="J183" s="5">
        <f t="shared" si="183"/>
        <v>33548.673986624592</v>
      </c>
      <c r="K183" s="5">
        <f t="shared" si="184"/>
        <v>201552.53163653769</v>
      </c>
      <c r="L183" s="5">
        <f t="shared" si="185"/>
        <v>31266.324662195591</v>
      </c>
      <c r="M183" s="5">
        <f t="shared" si="186"/>
        <v>7680.6881964046352</v>
      </c>
      <c r="N183" s="15">
        <f t="shared" si="187"/>
        <v>5.1675881541561886E-3</v>
      </c>
      <c r="O183" s="15">
        <f t="shared" si="188"/>
        <v>7.7938172992817467E-3</v>
      </c>
      <c r="P183" s="15">
        <f t="shared" si="189"/>
        <v>7.1619217531719848E-3</v>
      </c>
      <c r="Q183" s="5">
        <f t="shared" si="190"/>
        <v>8389.4879084244076</v>
      </c>
      <c r="R183" s="5">
        <f t="shared" si="191"/>
        <v>11712.025021203121</v>
      </c>
      <c r="S183" s="5">
        <f t="shared" si="192"/>
        <v>6358.7363928434343</v>
      </c>
      <c r="T183" s="5">
        <f t="shared" si="193"/>
        <v>35.720724697323533</v>
      </c>
      <c r="U183" s="5">
        <f t="shared" si="194"/>
        <v>126.40112854685169</v>
      </c>
      <c r="V183" s="5">
        <f t="shared" si="195"/>
        <v>189.53763702787711</v>
      </c>
      <c r="W183" s="15">
        <f t="shared" si="196"/>
        <v>-1.0734613539272964E-2</v>
      </c>
      <c r="X183" s="15">
        <f t="shared" si="197"/>
        <v>-1.217998157191269E-2</v>
      </c>
      <c r="Y183" s="15">
        <f t="shared" si="198"/>
        <v>-9.7425357312937999E-3</v>
      </c>
      <c r="Z183" s="5">
        <f t="shared" si="213"/>
        <v>11080.84927610538</v>
      </c>
      <c r="AA183" s="5">
        <f t="shared" si="214"/>
        <v>33759.19677232323</v>
      </c>
      <c r="AB183" s="5">
        <f t="shared" si="215"/>
        <v>49024.042954462748</v>
      </c>
      <c r="AC183" s="16">
        <f t="shared" si="199"/>
        <v>1.3825088627752635</v>
      </c>
      <c r="AD183" s="16">
        <f t="shared" si="200"/>
        <v>2.9858558817117782</v>
      </c>
      <c r="AE183" s="16">
        <f t="shared" si="201"/>
        <v>8.0941780754929518</v>
      </c>
      <c r="AF183" s="15">
        <f t="shared" si="202"/>
        <v>-4.0504037456468023E-3</v>
      </c>
      <c r="AG183" s="15">
        <f t="shared" si="203"/>
        <v>2.9673830763510267E-4</v>
      </c>
      <c r="AH183" s="15">
        <f t="shared" si="204"/>
        <v>9.7937136394747881E-3</v>
      </c>
      <c r="AI183" s="1">
        <f t="shared" si="168"/>
        <v>443198.95914840593</v>
      </c>
      <c r="AJ183" s="1">
        <f t="shared" si="169"/>
        <v>170471.84992111826</v>
      </c>
      <c r="AK183" s="1">
        <f t="shared" si="170"/>
        <v>62119.323236642493</v>
      </c>
      <c r="AL183" s="14">
        <f t="shared" si="205"/>
        <v>65.848050245940456</v>
      </c>
      <c r="AM183" s="14">
        <f t="shared" si="206"/>
        <v>14.792837146777911</v>
      </c>
      <c r="AN183" s="14">
        <f t="shared" si="207"/>
        <v>4.8161729880167146</v>
      </c>
      <c r="AO183" s="11">
        <f t="shared" si="208"/>
        <v>5.7541606600474511E-3</v>
      </c>
      <c r="AP183" s="11">
        <f t="shared" si="209"/>
        <v>7.2487247917343558E-3</v>
      </c>
      <c r="AQ183" s="11">
        <f t="shared" si="210"/>
        <v>6.5755079887778048E-3</v>
      </c>
      <c r="AR183" s="1">
        <f t="shared" si="216"/>
        <v>234863.3175701783</v>
      </c>
      <c r="AS183" s="1">
        <f t="shared" si="211"/>
        <v>92657.598518686922</v>
      </c>
      <c r="AT183" s="1">
        <f t="shared" si="212"/>
        <v>33548.673986624592</v>
      </c>
      <c r="AU183" s="1">
        <f t="shared" si="171"/>
        <v>46972.663514035667</v>
      </c>
      <c r="AV183" s="1">
        <f t="shared" si="172"/>
        <v>18531.519703737384</v>
      </c>
      <c r="AW183" s="1">
        <f t="shared" si="173"/>
        <v>6709.7347973249189</v>
      </c>
      <c r="AX183" s="1">
        <f t="shared" si="232"/>
        <v>161242.02530923014</v>
      </c>
      <c r="AY183" s="1">
        <f t="shared" si="219"/>
        <v>25013.059729756471</v>
      </c>
      <c r="AZ183" s="1">
        <f t="shared" si="220"/>
        <v>6144.5505571237072</v>
      </c>
      <c r="BA183" s="1">
        <f t="shared" si="233"/>
        <v>13972.370290633331</v>
      </c>
      <c r="BB183" s="1">
        <f t="shared" si="234"/>
        <v>30011.768891773972</v>
      </c>
      <c r="BC183" s="1">
        <f t="shared" si="235"/>
        <v>38102.815892386541</v>
      </c>
      <c r="BD183" s="1">
        <f t="shared" si="236"/>
        <v>814.9860582397298</v>
      </c>
      <c r="BE183" s="2">
        <f t="shared" si="242"/>
        <v>0.05</v>
      </c>
      <c r="BF183" s="2">
        <f t="shared" si="243"/>
        <v>3.8949976355871406E-2</v>
      </c>
      <c r="BG183" s="2">
        <f t="shared" si="244"/>
        <v>0.05</v>
      </c>
      <c r="BH183" s="2">
        <f t="shared" si="221"/>
        <v>4.6025743961255833E-2</v>
      </c>
      <c r="BI183" s="2">
        <f t="shared" si="237"/>
        <v>2.5000000000000006E-4</v>
      </c>
      <c r="BJ183" s="2">
        <f t="shared" si="222"/>
        <v>1.5171006581229417E-4</v>
      </c>
      <c r="BK183" s="2">
        <f t="shared" si="223"/>
        <v>2.5000000000000006E-4</v>
      </c>
      <c r="BL183" s="2">
        <f t="shared" si="224"/>
        <v>58.715829392544592</v>
      </c>
      <c r="BM183" s="2">
        <f t="shared" si="225"/>
        <v>14.057090369279123</v>
      </c>
      <c r="BN183" s="2">
        <f t="shared" si="226"/>
        <v>8.3871684966561499</v>
      </c>
      <c r="BO183" s="2">
        <f t="shared" si="238"/>
        <v>211.9542570411412</v>
      </c>
      <c r="BP183" s="2">
        <f t="shared" si="239"/>
        <v>21.380907228536039</v>
      </c>
      <c r="BQ183" s="2">
        <f t="shared" si="240"/>
        <v>6.8433103360706404</v>
      </c>
      <c r="BR183" s="11">
        <f t="shared" si="241"/>
        <v>3.6017094068212491E-2</v>
      </c>
      <c r="BS183" s="17">
        <f t="shared" si="217"/>
        <v>5.1022575390888558E-3</v>
      </c>
      <c r="BT183" s="17">
        <f t="shared" si="218"/>
        <v>2.7155548917448584E-2</v>
      </c>
      <c r="BU183" s="12">
        <f>(BU$3*temperature!$I293+BU$4*temperature!$I293^2+BU$5*temperature!$I293^6)*(K183/K$56)^$BW$1</f>
        <v>-6.8583054581042848</v>
      </c>
      <c r="BV183" s="12">
        <f>(BV$3*temperature!$I293+BV$4*temperature!$I293^2+BV$5*temperature!$I293^6)*(L183/L$56)^$BW$1</f>
        <v>-6.1146272050993042</v>
      </c>
      <c r="BW183" s="12">
        <f>(BW$3*temperature!$I293+BW$4*temperature!$I293^2+BW$5*temperature!$I293^6)*(M183/M$56)^$BW$1</f>
        <v>-6.2921765342129774</v>
      </c>
      <c r="BX183" s="12">
        <f>(BX$3*temperature!$M293+BX$4*temperature!$M293^2+BX$5*temperature!$M293^6)*(K183/K$56)^$BW$1</f>
        <v>-6.8583120775240998</v>
      </c>
      <c r="BY183" s="12">
        <f>(BY$3*temperature!$M293+BY$4*temperature!$M293^2+BY$5*temperature!$M293^6)*(L183/L$56)^$BW$1</f>
        <v>-6.1146319151334136</v>
      </c>
      <c r="BZ183" s="12">
        <f>(BZ$3*temperature!$M293+BZ$4*temperature!$M293^2+BZ$5*temperature!$M293^6)*(M183/M$56)^$BW$1</f>
        <v>-6.2921805641691995</v>
      </c>
      <c r="CA183" s="19">
        <f t="shared" si="227"/>
        <v>-6.6194198149460703E-6</v>
      </c>
      <c r="CB183" s="19">
        <f t="shared" si="228"/>
        <v>-4.7100341094008513E-6</v>
      </c>
      <c r="CC183" s="19">
        <f t="shared" si="229"/>
        <v>-4.0299562220624807E-6</v>
      </c>
      <c r="CD183" s="19">
        <f t="shared" si="230"/>
        <v>-2.1262790351205384E-2</v>
      </c>
      <c r="CE183" s="19">
        <f t="shared" si="231"/>
        <v>-1.0848823237150345E-4</v>
      </c>
      <c r="CF183" s="19"/>
      <c r="CG183" s="19"/>
      <c r="CH183" s="19"/>
    </row>
    <row r="184" spans="1:86" x14ac:dyDescent="0.3">
      <c r="A184" s="2">
        <f t="shared" si="174"/>
        <v>2138</v>
      </c>
      <c r="B184" s="5">
        <f t="shared" si="175"/>
        <v>1165.2777277407038</v>
      </c>
      <c r="C184" s="5">
        <f t="shared" si="176"/>
        <v>2963.5288250961903</v>
      </c>
      <c r="D184" s="5">
        <f t="shared" si="177"/>
        <v>4368.0271328954095</v>
      </c>
      <c r="E184" s="15">
        <f t="shared" si="178"/>
        <v>5.7842818823911106E-6</v>
      </c>
      <c r="F184" s="15">
        <f t="shared" si="179"/>
        <v>1.139542317611236E-5</v>
      </c>
      <c r="G184" s="15">
        <f t="shared" si="180"/>
        <v>2.3263351054463962E-5</v>
      </c>
      <c r="H184" s="5">
        <f t="shared" si="181"/>
        <v>236058.20933329762</v>
      </c>
      <c r="I184" s="5">
        <f t="shared" si="182"/>
        <v>93371.768196342571</v>
      </c>
      <c r="J184" s="5">
        <f t="shared" si="183"/>
        <v>33786.789337874863</v>
      </c>
      <c r="K184" s="5">
        <f t="shared" si="184"/>
        <v>202576.77952103195</v>
      </c>
      <c r="L184" s="5">
        <f t="shared" si="185"/>
        <v>31506.954616279767</v>
      </c>
      <c r="M184" s="5">
        <f t="shared" si="186"/>
        <v>7735.0227711334765</v>
      </c>
      <c r="N184" s="15">
        <f t="shared" si="187"/>
        <v>5.0817912143186206E-3</v>
      </c>
      <c r="O184" s="15">
        <f t="shared" si="188"/>
        <v>7.6961381513165339E-3</v>
      </c>
      <c r="P184" s="15">
        <f t="shared" si="189"/>
        <v>7.0741805082357168E-3</v>
      </c>
      <c r="Q184" s="5">
        <f t="shared" si="190"/>
        <v>8341.6542185827002</v>
      </c>
      <c r="R184" s="5">
        <f t="shared" si="191"/>
        <v>11658.545115995903</v>
      </c>
      <c r="S184" s="5">
        <f t="shared" si="192"/>
        <v>6341.4782989674513</v>
      </c>
      <c r="T184" s="5">
        <f t="shared" si="193"/>
        <v>35.337276522355005</v>
      </c>
      <c r="U184" s="5">
        <f t="shared" si="194"/>
        <v>124.86156513048208</v>
      </c>
      <c r="V184" s="5">
        <f t="shared" si="195"/>
        <v>187.69105982670803</v>
      </c>
      <c r="W184" s="15">
        <f t="shared" si="196"/>
        <v>-1.0734613539272964E-2</v>
      </c>
      <c r="X184" s="15">
        <f t="shared" si="197"/>
        <v>-1.217998157191269E-2</v>
      </c>
      <c r="Y184" s="15">
        <f t="shared" si="198"/>
        <v>-9.7425357312937999E-3</v>
      </c>
      <c r="Z184" s="5">
        <f t="shared" si="213"/>
        <v>10973.984481459385</v>
      </c>
      <c r="AA184" s="5">
        <f t="shared" si="214"/>
        <v>33618.294687580135</v>
      </c>
      <c r="AB184" s="5">
        <f t="shared" si="215"/>
        <v>49374.174103467878</v>
      </c>
      <c r="AC184" s="16">
        <f t="shared" si="199"/>
        <v>1.3769091436990888</v>
      </c>
      <c r="AD184" s="16">
        <f t="shared" si="200"/>
        <v>2.9867418995329595</v>
      </c>
      <c r="AE184" s="16">
        <f t="shared" si="201"/>
        <v>8.1734501377112441</v>
      </c>
      <c r="AF184" s="15">
        <f t="shared" si="202"/>
        <v>-4.0504037456468023E-3</v>
      </c>
      <c r="AG184" s="15">
        <f t="shared" si="203"/>
        <v>2.9673830763510267E-4</v>
      </c>
      <c r="AH184" s="15">
        <f t="shared" si="204"/>
        <v>9.7937136394747881E-3</v>
      </c>
      <c r="AI184" s="1">
        <f t="shared" si="168"/>
        <v>445851.72674760106</v>
      </c>
      <c r="AJ184" s="1">
        <f t="shared" si="169"/>
        <v>171956.18463274383</v>
      </c>
      <c r="AK184" s="1">
        <f t="shared" si="170"/>
        <v>62617.125710303168</v>
      </c>
      <c r="AL184" s="14">
        <f t="shared" si="205"/>
        <v>66.223161503603805</v>
      </c>
      <c r="AM184" s="14">
        <f t="shared" si="206"/>
        <v>14.898994060090189</v>
      </c>
      <c r="AN184" s="14">
        <f t="shared" si="207"/>
        <v>4.8475250841351736</v>
      </c>
      <c r="AO184" s="11">
        <f t="shared" si="208"/>
        <v>5.6966190534469769E-3</v>
      </c>
      <c r="AP184" s="11">
        <f t="shared" si="209"/>
        <v>7.1762375438170125E-3</v>
      </c>
      <c r="AQ184" s="11">
        <f t="shared" si="210"/>
        <v>6.5097529088900263E-3</v>
      </c>
      <c r="AR184" s="1">
        <f t="shared" si="216"/>
        <v>236058.20933329762</v>
      </c>
      <c r="AS184" s="1">
        <f t="shared" si="211"/>
        <v>93371.768196342571</v>
      </c>
      <c r="AT184" s="1">
        <f t="shared" si="212"/>
        <v>33786.789337874863</v>
      </c>
      <c r="AU184" s="1">
        <f t="shared" si="171"/>
        <v>47211.641866659527</v>
      </c>
      <c r="AV184" s="1">
        <f t="shared" si="172"/>
        <v>18674.353639268516</v>
      </c>
      <c r="AW184" s="1">
        <f t="shared" si="173"/>
        <v>6757.3578675749732</v>
      </c>
      <c r="AX184" s="1">
        <f t="shared" si="232"/>
        <v>162061.42361682554</v>
      </c>
      <c r="AY184" s="1">
        <f t="shared" si="219"/>
        <v>25205.563693023811</v>
      </c>
      <c r="AZ184" s="1">
        <f t="shared" si="220"/>
        <v>6188.0182169067812</v>
      </c>
      <c r="BA184" s="1">
        <f t="shared" si="233"/>
        <v>13978.357813245662</v>
      </c>
      <c r="BB184" s="1">
        <f t="shared" si="234"/>
        <v>30034.831297845565</v>
      </c>
      <c r="BC184" s="1">
        <f t="shared" si="235"/>
        <v>38134.493719869242</v>
      </c>
      <c r="BD184" s="1">
        <f t="shared" si="236"/>
        <v>791.85663158831164</v>
      </c>
      <c r="BE184" s="2">
        <f t="shared" si="242"/>
        <v>0.05</v>
      </c>
      <c r="BF184" s="2">
        <f t="shared" si="243"/>
        <v>3.8949976355871406E-2</v>
      </c>
      <c r="BG184" s="2">
        <f t="shared" si="244"/>
        <v>0.05</v>
      </c>
      <c r="BH184" s="2">
        <f t="shared" si="221"/>
        <v>4.6046642836505447E-2</v>
      </c>
      <c r="BI184" s="2">
        <f t="shared" si="237"/>
        <v>2.5000000000000006E-4</v>
      </c>
      <c r="BJ184" s="2">
        <f t="shared" si="222"/>
        <v>1.5171006581229417E-4</v>
      </c>
      <c r="BK184" s="2">
        <f t="shared" si="223"/>
        <v>2.5000000000000006E-4</v>
      </c>
      <c r="BL184" s="2">
        <f t="shared" si="224"/>
        <v>59.014552333324417</v>
      </c>
      <c r="BM184" s="2">
        <f t="shared" si="225"/>
        <v>14.165437098077406</v>
      </c>
      <c r="BN184" s="2">
        <f t="shared" si="226"/>
        <v>8.446697334468718</v>
      </c>
      <c r="BO184" s="2">
        <f t="shared" si="238"/>
        <v>215.10711057785753</v>
      </c>
      <c r="BP184" s="2">
        <f t="shared" si="239"/>
        <v>21.636006212397387</v>
      </c>
      <c r="BQ184" s="2">
        <f t="shared" si="240"/>
        <v>6.843008506242902</v>
      </c>
      <c r="BR184" s="11">
        <f t="shared" si="241"/>
        <v>3.5929885734082373E-2</v>
      </c>
      <c r="BS184" s="17">
        <f t="shared" si="217"/>
        <v>4.9248777537573311E-3</v>
      </c>
      <c r="BT184" s="17">
        <f t="shared" si="218"/>
        <v>2.6364610599464645E-2</v>
      </c>
      <c r="BU184" s="12">
        <f>(BU$3*temperature!$I294+BU$4*temperature!$I294^2+BU$5*temperature!$I294^6)*(K184/K$56)^$BW$1</f>
        <v>-7.0269636930719832</v>
      </c>
      <c r="BV184" s="12">
        <f>(BV$3*temperature!$I294+BV$4*temperature!$I294^2+BV$5*temperature!$I294^6)*(L184/L$56)^$BW$1</f>
        <v>-6.2289759473561785</v>
      </c>
      <c r="BW184" s="12">
        <f>(BW$3*temperature!$I294+BW$4*temperature!$I294^2+BW$5*temperature!$I294^6)*(M184/M$56)^$BW$1</f>
        <v>-6.3889275900077811</v>
      </c>
      <c r="BX184" s="12">
        <f>(BX$3*temperature!$M294+BX$4*temperature!$M294^2+BX$5*temperature!$M294^6)*(K184/K$56)^$BW$1</f>
        <v>-7.026970314848084</v>
      </c>
      <c r="BY184" s="12">
        <f>(BY$3*temperature!$M294+BY$4*temperature!$M294^2+BY$5*temperature!$M294^6)*(L184/L$56)^$BW$1</f>
        <v>-6.2289806523334139</v>
      </c>
      <c r="BZ184" s="12">
        <f>(BZ$3*temperature!$M294+BZ$4*temperature!$M294^2+BZ$5*temperature!$M294^6)*(M184/M$56)^$BW$1</f>
        <v>-6.3889316131020877</v>
      </c>
      <c r="CA184" s="19">
        <f t="shared" si="227"/>
        <v>-6.6217761007791864E-6</v>
      </c>
      <c r="CB184" s="19">
        <f t="shared" si="228"/>
        <v>-4.7049772353702224E-6</v>
      </c>
      <c r="CC184" s="19">
        <f t="shared" si="229"/>
        <v>-4.0230943065822089E-6</v>
      </c>
      <c r="CD184" s="19">
        <f t="shared" si="230"/>
        <v>-2.1383640925689146E-2</v>
      </c>
      <c r="CE184" s="19">
        <f t="shared" si="231"/>
        <v>-1.053118174892613E-4</v>
      </c>
      <c r="CF184" s="19"/>
      <c r="CG184" s="19"/>
      <c r="CH184" s="19"/>
    </row>
    <row r="185" spans="1:86" x14ac:dyDescent="0.3">
      <c r="A185" s="2">
        <f t="shared" si="174"/>
        <v>2139</v>
      </c>
      <c r="B185" s="5">
        <f t="shared" si="175"/>
        <v>1165.28413102081</v>
      </c>
      <c r="C185" s="5">
        <f t="shared" si="176"/>
        <v>2963.560907227994</v>
      </c>
      <c r="D185" s="5">
        <f t="shared" si="177"/>
        <v>4368.1236670965873</v>
      </c>
      <c r="E185" s="15">
        <f t="shared" si="178"/>
        <v>5.4950677882715551E-6</v>
      </c>
      <c r="F185" s="15">
        <f t="shared" si="179"/>
        <v>1.0825652017306742E-5</v>
      </c>
      <c r="G185" s="15">
        <f t="shared" si="180"/>
        <v>2.2100183501740762E-5</v>
      </c>
      <c r="H185" s="5">
        <f t="shared" si="181"/>
        <v>237239.09085801986</v>
      </c>
      <c r="I185" s="5">
        <f t="shared" si="182"/>
        <v>94082.371736975736</v>
      </c>
      <c r="J185" s="5">
        <f t="shared" si="183"/>
        <v>34023.624313056353</v>
      </c>
      <c r="K185" s="5">
        <f t="shared" si="184"/>
        <v>203589.05141031495</v>
      </c>
      <c r="L185" s="5">
        <f t="shared" si="185"/>
        <v>31746.393842459249</v>
      </c>
      <c r="M185" s="5">
        <f t="shared" si="186"/>
        <v>7789.070755790035</v>
      </c>
      <c r="N185" s="15">
        <f t="shared" si="187"/>
        <v>4.9969788821619954E-3</v>
      </c>
      <c r="O185" s="15">
        <f t="shared" si="188"/>
        <v>7.5995674318762862E-3</v>
      </c>
      <c r="P185" s="15">
        <f t="shared" si="189"/>
        <v>6.9874370452096546E-3</v>
      </c>
      <c r="Q185" s="5">
        <f t="shared" si="190"/>
        <v>8293.3909750884195</v>
      </c>
      <c r="R185" s="5">
        <f t="shared" si="191"/>
        <v>11604.190627517652</v>
      </c>
      <c r="S185" s="5">
        <f t="shared" si="192"/>
        <v>6323.7149542235338</v>
      </c>
      <c r="T185" s="5">
        <f t="shared" si="193"/>
        <v>34.957944515357099</v>
      </c>
      <c r="U185" s="5">
        <f t="shared" si="194"/>
        <v>123.34075356815264</v>
      </c>
      <c r="V185" s="5">
        <f t="shared" si="195"/>
        <v>185.86247296990192</v>
      </c>
      <c r="W185" s="15">
        <f t="shared" si="196"/>
        <v>-1.0734613539272964E-2</v>
      </c>
      <c r="X185" s="15">
        <f t="shared" si="197"/>
        <v>-1.217998157191269E-2</v>
      </c>
      <c r="Y185" s="15">
        <f t="shared" si="198"/>
        <v>-9.7425357312937999E-3</v>
      </c>
      <c r="Z185" s="5">
        <f t="shared" si="213"/>
        <v>10867.219332725592</v>
      </c>
      <c r="AA185" s="5">
        <f t="shared" si="214"/>
        <v>33474.7158036978</v>
      </c>
      <c r="AB185" s="5">
        <f t="shared" si="215"/>
        <v>49722.41295538874</v>
      </c>
      <c r="AC185" s="16">
        <f t="shared" si="199"/>
        <v>1.3713321057460346</v>
      </c>
      <c r="AD185" s="16">
        <f t="shared" si="200"/>
        <v>2.9876281802695699</v>
      </c>
      <c r="AE185" s="16">
        <f t="shared" si="201"/>
        <v>8.2534985678065134</v>
      </c>
      <c r="AF185" s="15">
        <f t="shared" si="202"/>
        <v>-4.0504037456468023E-3</v>
      </c>
      <c r="AG185" s="15">
        <f t="shared" si="203"/>
        <v>2.9673830763510267E-4</v>
      </c>
      <c r="AH185" s="15">
        <f t="shared" si="204"/>
        <v>9.7937136394747881E-3</v>
      </c>
      <c r="AI185" s="1">
        <f t="shared" ref="AI185:AI248" si="245">(1-$AI$5)*AI184+AU184</f>
        <v>448478.19593950047</v>
      </c>
      <c r="AJ185" s="1">
        <f t="shared" ref="AJ185:AJ248" si="246">(1-$AI$5)*AJ184+AV184</f>
        <v>173434.91980873796</v>
      </c>
      <c r="AK185" s="1">
        <f t="shared" ref="AK185:AK248" si="247">(1-$AI$5)*AK184+AW184</f>
        <v>63112.771006847826</v>
      </c>
      <c r="AL185" s="14">
        <f t="shared" si="205"/>
        <v>66.596637145968728</v>
      </c>
      <c r="AM185" s="14">
        <f t="shared" si="206"/>
        <v>15.004843593423924</v>
      </c>
      <c r="AN185" s="14">
        <f t="shared" si="207"/>
        <v>4.8787657127473665</v>
      </c>
      <c r="AO185" s="11">
        <f t="shared" si="208"/>
        <v>5.6396528629125073E-3</v>
      </c>
      <c r="AP185" s="11">
        <f t="shared" si="209"/>
        <v>7.104475168378842E-3</v>
      </c>
      <c r="AQ185" s="11">
        <f t="shared" si="210"/>
        <v>6.444655379801126E-3</v>
      </c>
      <c r="AR185" s="1">
        <f t="shared" si="216"/>
        <v>237239.09085801986</v>
      </c>
      <c r="AS185" s="1">
        <f t="shared" si="211"/>
        <v>94082.371736975736</v>
      </c>
      <c r="AT185" s="1">
        <f t="shared" si="212"/>
        <v>34023.624313056353</v>
      </c>
      <c r="AU185" s="1">
        <f t="shared" ref="AU185:AU248" si="248">$AU$5*AR185</f>
        <v>47447.818171603976</v>
      </c>
      <c r="AV185" s="1">
        <f t="shared" ref="AV185:AV248" si="249">$AU$5*AS185</f>
        <v>18816.474347395149</v>
      </c>
      <c r="AW185" s="1">
        <f t="shared" ref="AW185:AW248" si="250">$AU$5*AT185</f>
        <v>6804.7248626112705</v>
      </c>
      <c r="AX185" s="1">
        <f t="shared" si="232"/>
        <v>162871.24112825195</v>
      </c>
      <c r="AY185" s="1">
        <f t="shared" si="219"/>
        <v>25397.115073967398</v>
      </c>
      <c r="AZ185" s="1">
        <f t="shared" si="220"/>
        <v>6231.256604632028</v>
      </c>
      <c r="BA185" s="1">
        <f t="shared" si="233"/>
        <v>13984.243025293827</v>
      </c>
      <c r="BB185" s="1">
        <f t="shared" si="234"/>
        <v>30057.593078647747</v>
      </c>
      <c r="BC185" s="1">
        <f t="shared" si="235"/>
        <v>38165.752347218251</v>
      </c>
      <c r="BD185" s="1">
        <f t="shared" si="236"/>
        <v>769.37547288904022</v>
      </c>
      <c r="BE185" s="2">
        <f t="shared" si="242"/>
        <v>0.05</v>
      </c>
      <c r="BF185" s="2">
        <f t="shared" si="243"/>
        <v>3.8949976355871406E-2</v>
      </c>
      <c r="BG185" s="2">
        <f t="shared" si="244"/>
        <v>0.05</v>
      </c>
      <c r="BH185" s="2">
        <f t="shared" si="221"/>
        <v>4.6067623827570611E-2</v>
      </c>
      <c r="BI185" s="2">
        <f t="shared" si="237"/>
        <v>2.5000000000000006E-4</v>
      </c>
      <c r="BJ185" s="2">
        <f t="shared" si="222"/>
        <v>1.5171006581229417E-4</v>
      </c>
      <c r="BK185" s="2">
        <f t="shared" si="223"/>
        <v>2.5000000000000006E-4</v>
      </c>
      <c r="BL185" s="2">
        <f t="shared" si="224"/>
        <v>59.30977271450498</v>
      </c>
      <c r="BM185" s="2">
        <f t="shared" si="225"/>
        <v>14.273242807993313</v>
      </c>
      <c r="BN185" s="2">
        <f t="shared" si="226"/>
        <v>8.5059060782640898</v>
      </c>
      <c r="BO185" s="2">
        <f t="shared" si="238"/>
        <v>218.30707892643437</v>
      </c>
      <c r="BP185" s="2">
        <f t="shared" si="239"/>
        <v>21.894173358476774</v>
      </c>
      <c r="BQ185" s="2">
        <f t="shared" si="240"/>
        <v>6.8427138368330125</v>
      </c>
      <c r="BR185" s="11">
        <f t="shared" si="241"/>
        <v>3.5843658060897593E-2</v>
      </c>
      <c r="BS185" s="17">
        <f t="shared" si="217"/>
        <v>4.7540647504994565E-3</v>
      </c>
      <c r="BT185" s="17">
        <f t="shared" si="218"/>
        <v>2.5596709319868585E-2</v>
      </c>
      <c r="BU185" s="12">
        <f>(BU$3*temperature!$I295+BU$4*temperature!$I295^2+BU$5*temperature!$I295^6)*(K185/K$56)^$BW$1</f>
        <v>-7.1961331311658414</v>
      </c>
      <c r="BV185" s="12">
        <f>(BV$3*temperature!$I295+BV$4*temperature!$I295^2+BV$5*temperature!$I295^6)*(L185/L$56)^$BW$1</f>
        <v>-6.3434853977879282</v>
      </c>
      <c r="BW185" s="12">
        <f>(BW$3*temperature!$I295+BW$4*temperature!$I295^2+BW$5*temperature!$I295^6)*(M185/M$56)^$BW$1</f>
        <v>-6.4857755934289028</v>
      </c>
      <c r="BX185" s="12">
        <f>(BX$3*temperature!$M295+BX$4*temperature!$M295^2+BX$5*temperature!$M295^6)*(K185/K$56)^$BW$1</f>
        <v>-7.1961397547754222</v>
      </c>
      <c r="BY185" s="12">
        <f>(BY$3*temperature!$M295+BY$4*temperature!$M295^2+BY$5*temperature!$M295^6)*(L185/L$56)^$BW$1</f>
        <v>-6.3434900974392683</v>
      </c>
      <c r="BZ185" s="12">
        <f>(BZ$3*temperature!$M295+BZ$4*temperature!$M295^2+BZ$5*temperature!$M295^6)*(M185/M$56)^$BW$1</f>
        <v>-6.4857796094957409</v>
      </c>
      <c r="CA185" s="19">
        <f t="shared" si="227"/>
        <v>-6.6236095808136497E-6</v>
      </c>
      <c r="CB185" s="19">
        <f t="shared" si="228"/>
        <v>-4.6996513400898721E-6</v>
      </c>
      <c r="CC185" s="19">
        <f t="shared" si="229"/>
        <v>-4.0160668381972187E-6</v>
      </c>
      <c r="CD185" s="19">
        <f t="shared" si="230"/>
        <v>-2.1501746088821577E-2</v>
      </c>
      <c r="CE185" s="19">
        <f t="shared" si="231"/>
        <v>-1.0222069315505621E-4</v>
      </c>
      <c r="CF185" s="19"/>
      <c r="CG185" s="19"/>
      <c r="CH185" s="19"/>
    </row>
    <row r="186" spans="1:86" x14ac:dyDescent="0.3">
      <c r="A186" s="2">
        <f t="shared" ref="A186:A249" si="251">1+A185</f>
        <v>2140</v>
      </c>
      <c r="B186" s="5">
        <f t="shared" ref="B186:B249" si="252">B185*(1+E186)</f>
        <v>1165.2902141703378</v>
      </c>
      <c r="C186" s="5">
        <f t="shared" ref="C186:C249" si="253">C185*(1+F186)</f>
        <v>2963.5913855831523</v>
      </c>
      <c r="D186" s="5">
        <f t="shared" ref="D186:D249" si="254">D185*(1+G186)</f>
        <v>4368.2153766144584</v>
      </c>
      <c r="E186" s="15">
        <f t="shared" ref="E186:E249" si="255">E185*$E$5</f>
        <v>5.2203143988579772E-6</v>
      </c>
      <c r="F186" s="15">
        <f t="shared" ref="F186:F249" si="256">F185*$E$5</f>
        <v>1.0284369416441405E-5</v>
      </c>
      <c r="G186" s="15">
        <f t="shared" ref="G186:G249" si="257">G185*$E$5</f>
        <v>2.0995174326653724E-5</v>
      </c>
      <c r="H186" s="5">
        <f t="shared" ref="H186:H249" si="258">AR186</f>
        <v>238405.9243432144</v>
      </c>
      <c r="I186" s="5">
        <f t="shared" ref="I186:I249" si="259">AS186</f>
        <v>94789.349409787945</v>
      </c>
      <c r="J186" s="5">
        <f t="shared" ref="J186:J249" si="260">AT186</f>
        <v>34259.163738368079</v>
      </c>
      <c r="K186" s="5">
        <f t="shared" ref="K186:K249" si="261">H186/B186*1000</f>
        <v>204589.31298325062</v>
      </c>
      <c r="L186" s="5">
        <f t="shared" ref="L186:L249" si="262">I186/C186*1000</f>
        <v>31984.621723124641</v>
      </c>
      <c r="M186" s="5">
        <f t="shared" ref="M186:M249" si="263">J186/D186*1000</f>
        <v>7842.8284286935277</v>
      </c>
      <c r="N186" s="15">
        <f t="shared" ref="N186:N249" si="264">K186/K185-1</f>
        <v>4.9131402990809647E-3</v>
      </c>
      <c r="O186" s="15">
        <f t="shared" ref="O186:O249" si="265">L186/L185-1</f>
        <v>7.5040926489979842E-3</v>
      </c>
      <c r="P186" s="15">
        <f t="shared" ref="P186:P249" si="266">M186/M185-1</f>
        <v>6.9016798779921729E-3</v>
      </c>
      <c r="Q186" s="5">
        <f t="shared" ref="Q186:Q249" si="267">T186*H186/1000</f>
        <v>8244.7168623126017</v>
      </c>
      <c r="R186" s="5">
        <f t="shared" ref="R186:R249" si="268">U186*I186/1000</f>
        <v>11548.988874289304</v>
      </c>
      <c r="S186" s="5">
        <f t="shared" ref="S186:S249" si="269">V186*J186/1000</f>
        <v>6305.4573672524639</v>
      </c>
      <c r="T186" s="5">
        <f t="shared" ref="T186:T249" si="270">T185*(1+W186)</f>
        <v>34.582684490857396</v>
      </c>
      <c r="U186" s="5">
        <f t="shared" ref="U186:U249" si="271">U185*(1+X186)</f>
        <v>121.83846546262671</v>
      </c>
      <c r="V186" s="5">
        <f t="shared" ref="V186:V249" si="272">V185*(1+Y186)</f>
        <v>184.05170118588603</v>
      </c>
      <c r="W186" s="15">
        <f t="shared" ref="W186:W249" si="273">T$5-1</f>
        <v>-1.0734613539272964E-2</v>
      </c>
      <c r="X186" s="15">
        <f t="shared" ref="X186:X249" si="274">U$5-1</f>
        <v>-1.217998157191269E-2</v>
      </c>
      <c r="Y186" s="15">
        <f t="shared" ref="Y186:Y249" si="275">V$5-1</f>
        <v>-9.7425357312937999E-3</v>
      </c>
      <c r="Z186" s="5">
        <f t="shared" si="213"/>
        <v>10760.581690195439</v>
      </c>
      <c r="AA186" s="5">
        <f t="shared" si="214"/>
        <v>33328.536847657218</v>
      </c>
      <c r="AB186" s="5">
        <f t="shared" si="215"/>
        <v>50068.736714830775</v>
      </c>
      <c r="AC186" s="16">
        <f t="shared" ref="AC186:AC249" si="276">AC185*(1+AF186)</f>
        <v>1.365777657048395</v>
      </c>
      <c r="AD186" s="16">
        <f t="shared" ref="AD186:AD249" si="277">AD185*(1+AG186)</f>
        <v>2.9885147239996259</v>
      </c>
      <c r="AE186" s="16">
        <f t="shared" ref="AE186:AE249" si="278">AE185*(1+AH186)</f>
        <v>8.3343309693034264</v>
      </c>
      <c r="AF186" s="15">
        <f t="shared" ref="AF186:AF249" si="279">AC$5-1</f>
        <v>-4.0504037456468023E-3</v>
      </c>
      <c r="AG186" s="15">
        <f t="shared" ref="AG186:AG249" si="280">AD$5-1</f>
        <v>2.9673830763510267E-4</v>
      </c>
      <c r="AH186" s="15">
        <f t="shared" ref="AH186:AH249" si="281">AE$5-1</f>
        <v>9.7937136394747881E-3</v>
      </c>
      <c r="AI186" s="1">
        <f t="shared" si="245"/>
        <v>451078.19451715436</v>
      </c>
      <c r="AJ186" s="1">
        <f t="shared" si="246"/>
        <v>174907.90217525931</v>
      </c>
      <c r="AK186" s="1">
        <f t="shared" si="247"/>
        <v>63606.218768774314</v>
      </c>
      <c r="AL186" s="14">
        <f t="shared" ref="AL186:AL249" si="282">AL185*(1+AO186)</f>
        <v>66.968463242155934</v>
      </c>
      <c r="AM186" s="14">
        <f t="shared" ref="AM186:AM249" si="283">AM185*(1+AP186)</f>
        <v>15.110379116751664</v>
      </c>
      <c r="AN186" s="14">
        <f t="shared" ref="AN186:AN249" si="284">AN185*(1+AQ186)</f>
        <v>4.9098932568078393</v>
      </c>
      <c r="AO186" s="11">
        <f t="shared" ref="AO186:AO249" si="285">AO$5*AO185</f>
        <v>5.5832563342833822E-3</v>
      </c>
      <c r="AP186" s="11">
        <f t="shared" ref="AP186:AP249" si="286">AP$5*AP185</f>
        <v>7.0334304166950537E-3</v>
      </c>
      <c r="AQ186" s="11">
        <f t="shared" ref="AQ186:AQ249" si="287">AQ$5*AQ185</f>
        <v>6.3802088260031149E-3</v>
      </c>
      <c r="AR186" s="1">
        <f t="shared" si="216"/>
        <v>238405.9243432144</v>
      </c>
      <c r="AS186" s="1">
        <f t="shared" si="211"/>
        <v>94789.349409787945</v>
      </c>
      <c r="AT186" s="1">
        <f t="shared" si="212"/>
        <v>34259.163738368079</v>
      </c>
      <c r="AU186" s="1">
        <f t="shared" si="248"/>
        <v>47681.184868642886</v>
      </c>
      <c r="AV186" s="1">
        <f t="shared" si="249"/>
        <v>18957.869881957591</v>
      </c>
      <c r="AW186" s="1">
        <f t="shared" si="250"/>
        <v>6851.8327476736158</v>
      </c>
      <c r="AX186" s="1">
        <f t="shared" si="232"/>
        <v>163671.45038660051</v>
      </c>
      <c r="AY186" s="1">
        <f t="shared" si="219"/>
        <v>25587.697378499714</v>
      </c>
      <c r="AZ186" s="1">
        <f t="shared" si="220"/>
        <v>6274.262742954822</v>
      </c>
      <c r="BA186" s="1">
        <f t="shared" si="233"/>
        <v>13990.027243208662</v>
      </c>
      <c r="BB186" s="1">
        <f t="shared" si="234"/>
        <v>30080.058239472652</v>
      </c>
      <c r="BC186" s="1">
        <f t="shared" si="235"/>
        <v>38196.598108221682</v>
      </c>
      <c r="BD186" s="1">
        <f t="shared" si="236"/>
        <v>747.52476415582464</v>
      </c>
      <c r="BE186" s="2">
        <f t="shared" si="242"/>
        <v>0.05</v>
      </c>
      <c r="BF186" s="2">
        <f t="shared" si="243"/>
        <v>3.8949976355871406E-2</v>
      </c>
      <c r="BG186" s="2">
        <f t="shared" si="244"/>
        <v>0.05</v>
      </c>
      <c r="BH186" s="2">
        <f t="shared" si="221"/>
        <v>4.60886840593119E-2</v>
      </c>
      <c r="BI186" s="2">
        <f t="shared" si="237"/>
        <v>2.5000000000000006E-4</v>
      </c>
      <c r="BJ186" s="2">
        <f t="shared" si="222"/>
        <v>1.5171006581229417E-4</v>
      </c>
      <c r="BK186" s="2">
        <f t="shared" si="223"/>
        <v>2.5000000000000006E-4</v>
      </c>
      <c r="BL186" s="2">
        <f t="shared" si="224"/>
        <v>59.601481085803613</v>
      </c>
      <c r="BM186" s="2">
        <f t="shared" si="225"/>
        <v>14.380498437263476</v>
      </c>
      <c r="BN186" s="2">
        <f t="shared" si="226"/>
        <v>8.5647909345920219</v>
      </c>
      <c r="BO186" s="2">
        <f t="shared" si="238"/>
        <v>221.55486683441961</v>
      </c>
      <c r="BP186" s="2">
        <f t="shared" si="239"/>
        <v>22.155445558116071</v>
      </c>
      <c r="BQ186" s="2">
        <f t="shared" si="240"/>
        <v>6.8424262296636362</v>
      </c>
      <c r="BR186" s="11">
        <f t="shared" si="241"/>
        <v>3.5758401074483109E-2</v>
      </c>
      <c r="BS186" s="17">
        <f t="shared" si="217"/>
        <v>4.5895581958758907E-3</v>
      </c>
      <c r="BT186" s="17">
        <f t="shared" si="218"/>
        <v>2.4851174096959791E-2</v>
      </c>
      <c r="BU186" s="12">
        <f>(BU$3*temperature!$I296+BU$4*temperature!$I296^2+BU$5*temperature!$I296^6)*(K186/K$56)^$BW$1</f>
        <v>-7.365792585401163</v>
      </c>
      <c r="BV186" s="12">
        <f>(BV$3*temperature!$I296+BV$4*temperature!$I296^2+BV$5*temperature!$I296^6)*(L186/L$56)^$BW$1</f>
        <v>-6.4581422996677116</v>
      </c>
      <c r="BW186" s="12">
        <f>(BW$3*temperature!$I296+BW$4*temperature!$I296^2+BW$5*temperature!$I296^6)*(M186/M$56)^$BW$1</f>
        <v>-6.5827099947817684</v>
      </c>
      <c r="BX186" s="12">
        <f>(BX$3*temperature!$M296+BX$4*temperature!$M296^2+BX$5*temperature!$M296^6)*(K186/K$56)^$BW$1</f>
        <v>-7.3657992103417795</v>
      </c>
      <c r="BY186" s="12">
        <f>(BY$3*temperature!$M296+BY$4*temperature!$M296^2+BY$5*temperature!$M296^6)*(L186/L$56)^$BW$1</f>
        <v>-6.4581469937370191</v>
      </c>
      <c r="BZ186" s="12">
        <f>(BZ$3*temperature!$M296+BZ$4*temperature!$M296^2+BZ$5*temperature!$M296^6)*(M186/M$56)^$BW$1</f>
        <v>-6.5827140036648624</v>
      </c>
      <c r="CA186" s="19">
        <f t="shared" si="227"/>
        <v>-6.6249406165397318E-6</v>
      </c>
      <c r="CB186" s="19">
        <f t="shared" si="228"/>
        <v>-4.6940693074759565E-6</v>
      </c>
      <c r="CC186" s="19">
        <f t="shared" si="229"/>
        <v>-4.0088830939311038E-6</v>
      </c>
      <c r="CD186" s="19">
        <f t="shared" si="230"/>
        <v>-2.1617138494681207E-2</v>
      </c>
      <c r="CE186" s="19">
        <f t="shared" si="231"/>
        <v>-9.9213115149648348E-5</v>
      </c>
      <c r="CF186" s="19"/>
      <c r="CG186" s="19"/>
      <c r="CH186" s="19"/>
    </row>
    <row r="187" spans="1:86" x14ac:dyDescent="0.3">
      <c r="A187" s="2">
        <f t="shared" si="251"/>
        <v>2141</v>
      </c>
      <c r="B187" s="5">
        <f t="shared" si="252"/>
        <v>1165.2959931925573</v>
      </c>
      <c r="C187" s="5">
        <f t="shared" si="253"/>
        <v>2963.6203403183304</v>
      </c>
      <c r="D187" s="5">
        <f t="shared" si="254"/>
        <v>4368.3025024856197</v>
      </c>
      <c r="E187" s="15">
        <f t="shared" si="255"/>
        <v>4.9592986789150782E-6</v>
      </c>
      <c r="F187" s="15">
        <f t="shared" si="256"/>
        <v>9.7701509456193339E-6</v>
      </c>
      <c r="G187" s="15">
        <f t="shared" si="257"/>
        <v>1.9945415610321037E-5</v>
      </c>
      <c r="H187" s="5">
        <f t="shared" si="258"/>
        <v>239558.67608602083</v>
      </c>
      <c r="I187" s="5">
        <f t="shared" si="259"/>
        <v>95492.643153328798</v>
      </c>
      <c r="J187" s="5">
        <f t="shared" si="260"/>
        <v>34493.392921492072</v>
      </c>
      <c r="K187" s="5">
        <f t="shared" si="261"/>
        <v>205577.53350691852</v>
      </c>
      <c r="L187" s="5">
        <f t="shared" si="262"/>
        <v>32221.618219515825</v>
      </c>
      <c r="M187" s="5">
        <f t="shared" si="263"/>
        <v>7896.2921871516201</v>
      </c>
      <c r="N187" s="15">
        <f t="shared" si="264"/>
        <v>4.8302646372775371E-3</v>
      </c>
      <c r="O187" s="15">
        <f t="shared" si="265"/>
        <v>7.4097014009653073E-3</v>
      </c>
      <c r="P187" s="15">
        <f t="shared" si="266"/>
        <v>6.8168976210791765E-3</v>
      </c>
      <c r="Q187" s="5">
        <f t="shared" si="267"/>
        <v>8195.6503248222707</v>
      </c>
      <c r="R187" s="5">
        <f t="shared" si="268"/>
        <v>11492.966952040513</v>
      </c>
      <c r="S187" s="5">
        <f t="shared" si="269"/>
        <v>6286.7164997316113</v>
      </c>
      <c r="T187" s="5">
        <f t="shared" si="270"/>
        <v>34.211452737697435</v>
      </c>
      <c r="U187" s="5">
        <f t="shared" si="271"/>
        <v>120.35447519854181</v>
      </c>
      <c r="V187" s="5">
        <f t="shared" si="272"/>
        <v>182.25857091067712</v>
      </c>
      <c r="W187" s="15">
        <f t="shared" si="273"/>
        <v>-1.0734613539272964E-2</v>
      </c>
      <c r="X187" s="15">
        <f t="shared" si="274"/>
        <v>-1.217998157191269E-2</v>
      </c>
      <c r="Y187" s="15">
        <f t="shared" si="275"/>
        <v>-9.7425357312937999E-3</v>
      </c>
      <c r="Z187" s="5">
        <f t="shared" si="213"/>
        <v>10654.098674555187</v>
      </c>
      <c r="AA187" s="5">
        <f t="shared" si="214"/>
        <v>33179.834028780126</v>
      </c>
      <c r="AB187" s="5">
        <f t="shared" si="215"/>
        <v>50413.123305316578</v>
      </c>
      <c r="AC187" s="16">
        <f t="shared" si="276"/>
        <v>1.3602457061105655</v>
      </c>
      <c r="AD187" s="16">
        <f t="shared" si="277"/>
        <v>2.9894015308011683</v>
      </c>
      <c r="AE187" s="16">
        <f t="shared" si="278"/>
        <v>8.4159550201933904</v>
      </c>
      <c r="AF187" s="15">
        <f t="shared" si="279"/>
        <v>-4.0504037456468023E-3</v>
      </c>
      <c r="AG187" s="15">
        <f t="shared" si="280"/>
        <v>2.9673830763510267E-4</v>
      </c>
      <c r="AH187" s="15">
        <f t="shared" si="281"/>
        <v>9.7937136394747881E-3</v>
      </c>
      <c r="AI187" s="1">
        <f t="shared" si="245"/>
        <v>453651.5599340818</v>
      </c>
      <c r="AJ187" s="1">
        <f t="shared" si="246"/>
        <v>176374.98183969097</v>
      </c>
      <c r="AK187" s="1">
        <f t="shared" si="247"/>
        <v>64097.429639570502</v>
      </c>
      <c r="AL187" s="14">
        <f t="shared" si="282"/>
        <v>67.338626317783991</v>
      </c>
      <c r="AM187" s="14">
        <f t="shared" si="283"/>
        <v>15.215594138838345</v>
      </c>
      <c r="AN187" s="14">
        <f t="shared" si="284"/>
        <v>4.9409061396567395</v>
      </c>
      <c r="AO187" s="11">
        <f t="shared" si="285"/>
        <v>5.5274237709405484E-3</v>
      </c>
      <c r="AP187" s="11">
        <f t="shared" si="286"/>
        <v>6.9630961125281034E-3</v>
      </c>
      <c r="AQ187" s="11">
        <f t="shared" si="287"/>
        <v>6.3164067377430837E-3</v>
      </c>
      <c r="AR187" s="1">
        <f t="shared" si="216"/>
        <v>239558.67608602083</v>
      </c>
      <c r="AS187" s="1">
        <f t="shared" si="211"/>
        <v>95492.643153328798</v>
      </c>
      <c r="AT187" s="1">
        <f t="shared" si="212"/>
        <v>34493.392921492072</v>
      </c>
      <c r="AU187" s="1">
        <f t="shared" si="248"/>
        <v>47911.735217204172</v>
      </c>
      <c r="AV187" s="1">
        <f t="shared" si="249"/>
        <v>19098.528630665762</v>
      </c>
      <c r="AW187" s="1">
        <f t="shared" si="250"/>
        <v>6898.6785842984145</v>
      </c>
      <c r="AX187" s="1">
        <f t="shared" si="232"/>
        <v>164462.02680553481</v>
      </c>
      <c r="AY187" s="1">
        <f t="shared" si="219"/>
        <v>25777.294575612657</v>
      </c>
      <c r="AZ187" s="1">
        <f t="shared" si="220"/>
        <v>6317.0337497212968</v>
      </c>
      <c r="BA187" s="1">
        <f t="shared" si="233"/>
        <v>13995.711761550985</v>
      </c>
      <c r="BB187" s="1">
        <f t="shared" si="234"/>
        <v>30102.230710812193</v>
      </c>
      <c r="BC187" s="1">
        <f t="shared" si="235"/>
        <v>38227.037187391863</v>
      </c>
      <c r="BD187" s="1">
        <f t="shared" si="236"/>
        <v>726.28716126334314</v>
      </c>
      <c r="BE187" s="2">
        <f t="shared" si="242"/>
        <v>0.05</v>
      </c>
      <c r="BF187" s="2">
        <f t="shared" si="243"/>
        <v>3.8949976355871406E-2</v>
      </c>
      <c r="BG187" s="2">
        <f t="shared" si="244"/>
        <v>0.05</v>
      </c>
      <c r="BH187" s="2">
        <f t="shared" si="221"/>
        <v>4.6109820655908601E-2</v>
      </c>
      <c r="BI187" s="2">
        <f t="shared" si="237"/>
        <v>2.5000000000000006E-4</v>
      </c>
      <c r="BJ187" s="2">
        <f t="shared" si="222"/>
        <v>1.5171006581229417E-4</v>
      </c>
      <c r="BK187" s="2">
        <f t="shared" si="223"/>
        <v>2.5000000000000006E-4</v>
      </c>
      <c r="BL187" s="2">
        <f t="shared" si="224"/>
        <v>59.88966902150522</v>
      </c>
      <c r="BM187" s="2">
        <f t="shared" si="225"/>
        <v>14.487195177381434</v>
      </c>
      <c r="BN187" s="2">
        <f t="shared" si="226"/>
        <v>8.6233482303730202</v>
      </c>
      <c r="BO187" s="2">
        <f t="shared" si="238"/>
        <v>224.851189578477</v>
      </c>
      <c r="BP187" s="2">
        <f t="shared" si="239"/>
        <v>22.419860146109173</v>
      </c>
      <c r="BQ187" s="2">
        <f t="shared" si="240"/>
        <v>6.842145588280661</v>
      </c>
      <c r="BR187" s="11">
        <f t="shared" si="241"/>
        <v>3.5674104792210198E-2</v>
      </c>
      <c r="BS187" s="17">
        <f t="shared" si="217"/>
        <v>4.4311088291581696E-3</v>
      </c>
      <c r="BT187" s="17">
        <f t="shared" si="218"/>
        <v>2.412735349219397E-2</v>
      </c>
      <c r="BU187" s="12">
        <f>(BU$3*temperature!$I297+BU$4*temperature!$I297^2+BU$5*temperature!$I297^6)*(K187/K$56)^$BW$1</f>
        <v>-7.5359212577789467</v>
      </c>
      <c r="BV187" s="12">
        <f>(BV$3*temperature!$I297+BV$4*temperature!$I297^2+BV$5*temperature!$I297^6)*(L187/L$56)^$BW$1</f>
        <v>-6.5729336850518045</v>
      </c>
      <c r="BW187" s="12">
        <f>(BW$3*temperature!$I297+BW$4*temperature!$I297^2+BW$5*temperature!$I297^6)*(M187/M$56)^$BW$1</f>
        <v>-6.6797204769356586</v>
      </c>
      <c r="BX187" s="12">
        <f>(BX$3*temperature!$M297+BX$4*temperature!$M297^2+BX$5*temperature!$M297^6)*(K187/K$56)^$BW$1</f>
        <v>-7.5359278835679433</v>
      </c>
      <c r="BY187" s="12">
        <f>(BY$3*temperature!$M297+BY$4*temperature!$M297^2+BY$5*temperature!$M297^6)*(L187/L$56)^$BW$1</f>
        <v>-6.5729383732954263</v>
      </c>
      <c r="BZ187" s="12">
        <f>(BZ$3*temperature!$M297+BZ$4*temperature!$M297^2+BZ$5*temperature!$M297^6)*(M187/M$56)^$BW$1</f>
        <v>-6.6797244784877083</v>
      </c>
      <c r="CA187" s="19">
        <f t="shared" si="227"/>
        <v>-6.6257889965726235E-6</v>
      </c>
      <c r="CB187" s="19">
        <f t="shared" si="228"/>
        <v>-4.6882436217643431E-6</v>
      </c>
      <c r="CC187" s="19">
        <f t="shared" si="229"/>
        <v>-4.0015520497149737E-6</v>
      </c>
      <c r="CD187" s="19">
        <f t="shared" si="230"/>
        <v>-2.172985122379895E-2</v>
      </c>
      <c r="CE187" s="19">
        <f t="shared" si="231"/>
        <v>-9.6287335614068988E-5</v>
      </c>
      <c r="CF187" s="19"/>
      <c r="CG187" s="19"/>
      <c r="CH187" s="19"/>
    </row>
    <row r="188" spans="1:86" x14ac:dyDescent="0.3">
      <c r="A188" s="2">
        <f t="shared" si="251"/>
        <v>2142</v>
      </c>
      <c r="B188" s="5">
        <f t="shared" si="252"/>
        <v>1165.3014832908927</v>
      </c>
      <c r="C188" s="5">
        <f t="shared" si="253"/>
        <v>2963.6478475854969</v>
      </c>
      <c r="D188" s="5">
        <f t="shared" si="254"/>
        <v>4368.3852737140969</v>
      </c>
      <c r="E188" s="15">
        <f t="shared" si="255"/>
        <v>4.7113337449693239E-6</v>
      </c>
      <c r="F188" s="15">
        <f t="shared" si="256"/>
        <v>9.2816433983383671E-6</v>
      </c>
      <c r="G188" s="15">
        <f t="shared" si="257"/>
        <v>1.8948144829804984E-5</v>
      </c>
      <c r="H188" s="5">
        <f t="shared" si="258"/>
        <v>240697.3163943082</v>
      </c>
      <c r="I188" s="5">
        <f t="shared" si="259"/>
        <v>96192.196562788304</v>
      </c>
      <c r="J188" s="5">
        <f t="shared" si="260"/>
        <v>34726.297647113446</v>
      </c>
      <c r="K188" s="5">
        <f t="shared" si="261"/>
        <v>206553.68575912406</v>
      </c>
      <c r="L188" s="5">
        <f t="shared" si="262"/>
        <v>32457.363867018379</v>
      </c>
      <c r="M188" s="5">
        <f t="shared" si="263"/>
        <v>7949.4585461754359</v>
      </c>
      <c r="N188" s="15">
        <f t="shared" si="264"/>
        <v>4.7483411030062594E-3</v>
      </c>
      <c r="O188" s="15">
        <f t="shared" si="265"/>
        <v>7.3163813777599174E-3</v>
      </c>
      <c r="P188" s="15">
        <f t="shared" si="266"/>
        <v>6.7330789899497923E-3</v>
      </c>
      <c r="Q188" s="5">
        <f t="shared" si="267"/>
        <v>8146.2095630517424</v>
      </c>
      <c r="R188" s="5">
        <f t="shared" si="268"/>
        <v>11436.1517237878</v>
      </c>
      <c r="S188" s="5">
        <f t="shared" si="269"/>
        <v>6267.5032622965336</v>
      </c>
      <c r="T188" s="5">
        <f t="shared" si="270"/>
        <v>33.844206013941154</v>
      </c>
      <c r="U188" s="5">
        <f t="shared" si="271"/>
        <v>118.88855990852635</v>
      </c>
      <c r="V188" s="5">
        <f t="shared" si="272"/>
        <v>180.48291027124532</v>
      </c>
      <c r="W188" s="15">
        <f t="shared" si="273"/>
        <v>-1.0734613539272964E-2</v>
      </c>
      <c r="X188" s="15">
        <f t="shared" si="274"/>
        <v>-1.217998157191269E-2</v>
      </c>
      <c r="Y188" s="15">
        <f t="shared" si="275"/>
        <v>-9.7425357312937999E-3</v>
      </c>
      <c r="Z188" s="5">
        <f t="shared" si="213"/>
        <v>10547.796671338083</v>
      </c>
      <c r="AA188" s="5">
        <f t="shared" si="214"/>
        <v>33028.683007942192</v>
      </c>
      <c r="AB188" s="5">
        <f t="shared" si="215"/>
        <v>50755.551362779232</v>
      </c>
      <c r="AC188" s="16">
        <f t="shared" si="276"/>
        <v>1.3547361618075353</v>
      </c>
      <c r="AD188" s="16">
        <f t="shared" si="277"/>
        <v>2.99028860075226</v>
      </c>
      <c r="AE188" s="16">
        <f t="shared" si="278"/>
        <v>8.4983784736638643</v>
      </c>
      <c r="AF188" s="15">
        <f t="shared" si="279"/>
        <v>-4.0504037456468023E-3</v>
      </c>
      <c r="AG188" s="15">
        <f t="shared" si="280"/>
        <v>2.9673830763510267E-4</v>
      </c>
      <c r="AH188" s="15">
        <f t="shared" si="281"/>
        <v>9.7937136394747881E-3</v>
      </c>
      <c r="AI188" s="1">
        <f t="shared" si="245"/>
        <v>456198.13915787777</v>
      </c>
      <c r="AJ188" s="1">
        <f t="shared" si="246"/>
        <v>177836.01228638765</v>
      </c>
      <c r="AK188" s="1">
        <f t="shared" si="247"/>
        <v>64586.365259911872</v>
      </c>
      <c r="AL188" s="14">
        <f t="shared" si="282"/>
        <v>67.707113350357275</v>
      </c>
      <c r="AM188" s="14">
        <f t="shared" si="283"/>
        <v>15.320482306792314</v>
      </c>
      <c r="AN188" s="14">
        <f t="shared" si="284"/>
        <v>4.9718028247595125</v>
      </c>
      <c r="AO188" s="11">
        <f t="shared" si="285"/>
        <v>5.4721495332311432E-3</v>
      </c>
      <c r="AP188" s="11">
        <f t="shared" si="286"/>
        <v>6.8934651514028222E-3</v>
      </c>
      <c r="AQ188" s="11">
        <f t="shared" si="287"/>
        <v>6.2532426703656527E-3</v>
      </c>
      <c r="AR188" s="1">
        <f t="shared" si="216"/>
        <v>240697.3163943082</v>
      </c>
      <c r="AS188" s="1">
        <f t="shared" si="211"/>
        <v>96192.196562788304</v>
      </c>
      <c r="AT188" s="1">
        <f t="shared" si="212"/>
        <v>34726.297647113446</v>
      </c>
      <c r="AU188" s="1">
        <f t="shared" si="248"/>
        <v>48139.463278861644</v>
      </c>
      <c r="AV188" s="1">
        <f t="shared" si="249"/>
        <v>19238.439312557661</v>
      </c>
      <c r="AW188" s="1">
        <f t="shared" si="250"/>
        <v>6945.2595294226894</v>
      </c>
      <c r="AX188" s="1">
        <f t="shared" si="232"/>
        <v>165242.94860729924</v>
      </c>
      <c r="AY188" s="1">
        <f t="shared" si="219"/>
        <v>25965.891093614704</v>
      </c>
      <c r="AZ188" s="1">
        <f t="shared" si="220"/>
        <v>6359.5668369403484</v>
      </c>
      <c r="BA188" s="1">
        <f t="shared" si="233"/>
        <v>14001.297853511975</v>
      </c>
      <c r="BB188" s="1">
        <f t="shared" si="234"/>
        <v>30124.114350491313</v>
      </c>
      <c r="BC188" s="1">
        <f t="shared" si="235"/>
        <v>38257.075625211874</v>
      </c>
      <c r="BD188" s="1">
        <f t="shared" si="236"/>
        <v>705.64578211026901</v>
      </c>
      <c r="BE188" s="2">
        <f t="shared" si="242"/>
        <v>0.05</v>
      </c>
      <c r="BF188" s="2">
        <f t="shared" si="243"/>
        <v>3.8949976355871406E-2</v>
      </c>
      <c r="BG188" s="2">
        <f t="shared" si="244"/>
        <v>0.05</v>
      </c>
      <c r="BH188" s="2">
        <f t="shared" si="221"/>
        <v>4.6131030741726933E-2</v>
      </c>
      <c r="BI188" s="2">
        <f t="shared" si="237"/>
        <v>2.5000000000000006E-4</v>
      </c>
      <c r="BJ188" s="2">
        <f t="shared" si="222"/>
        <v>1.5171006581229417E-4</v>
      </c>
      <c r="BK188" s="2">
        <f t="shared" si="223"/>
        <v>2.5000000000000006E-4</v>
      </c>
      <c r="BL188" s="2">
        <f t="shared" si="224"/>
        <v>60.174329098577068</v>
      </c>
      <c r="BM188" s="2">
        <f t="shared" si="225"/>
        <v>14.593324471169751</v>
      </c>
      <c r="BN188" s="2">
        <f t="shared" si="226"/>
        <v>8.6815744117783638</v>
      </c>
      <c r="BO188" s="2">
        <f t="shared" si="238"/>
        <v>228.19677312169276</v>
      </c>
      <c r="BP188" s="2">
        <f t="shared" si="239"/>
        <v>22.687454906022133</v>
      </c>
      <c r="BQ188" s="2">
        <f t="shared" si="240"/>
        <v>6.8418718179031401</v>
      </c>
      <c r="BR188" s="11">
        <f t="shared" si="241"/>
        <v>3.5590759228574881E-2</v>
      </c>
      <c r="BS188" s="17">
        <f t="shared" si="217"/>
        <v>4.2784779581287241E-3</v>
      </c>
      <c r="BT188" s="17">
        <f t="shared" si="218"/>
        <v>2.3424615040965019E-2</v>
      </c>
      <c r="BU188" s="12">
        <f>(BU$3*temperature!$I298+BU$4*temperature!$I298^2+BU$5*temperature!$I298^6)*(K188/K$56)^$BW$1</f>
        <v>-7.7064987402231218</v>
      </c>
      <c r="BV188" s="12">
        <f>(BV$3*temperature!$I298+BV$4*temperature!$I298^2+BV$5*temperature!$I298^6)*(L188/L$56)^$BW$1</f>
        <v>-6.6878468738406482</v>
      </c>
      <c r="BW188" s="12">
        <f>(BW$3*temperature!$I298+BW$4*temperature!$I298^2+BW$5*temperature!$I298^6)*(M188/M$56)^$BW$1</f>
        <v>-6.7767969545493569</v>
      </c>
      <c r="BX188" s="12">
        <f>(BX$3*temperature!$M298+BX$4*temperature!$M298^2+BX$5*temperature!$M298^6)*(K188/K$56)^$BW$1</f>
        <v>-7.7065053663970655</v>
      </c>
      <c r="BY188" s="12">
        <f>(BY$3*temperature!$M298+BY$4*temperature!$M298^2+BY$5*temperature!$M298^6)*(L188/L$56)^$BW$1</f>
        <v>-6.6878515560270184</v>
      </c>
      <c r="BZ188" s="12">
        <f>(BZ$3*temperature!$M298+BZ$4*temperature!$M298^2+BZ$5*temperature!$M298^6)*(M188/M$56)^$BW$1</f>
        <v>-6.7768009486317373</v>
      </c>
      <c r="CA188" s="19">
        <f t="shared" si="227"/>
        <v>-6.6261739437578626E-6</v>
      </c>
      <c r="CB188" s="19">
        <f t="shared" si="228"/>
        <v>-4.6821863701751454E-6</v>
      </c>
      <c r="CC188" s="19">
        <f t="shared" si="229"/>
        <v>-3.9940823803874537E-6</v>
      </c>
      <c r="CD188" s="19">
        <f t="shared" si="230"/>
        <v>-2.1839917714563294E-2</v>
      </c>
      <c r="CE188" s="19">
        <f t="shared" si="231"/>
        <v>-9.3441606549104117E-5</v>
      </c>
      <c r="CF188" s="19"/>
      <c r="CG188" s="19"/>
      <c r="CH188" s="19"/>
    </row>
    <row r="189" spans="1:86" x14ac:dyDescent="0.3">
      <c r="A189" s="2">
        <f t="shared" si="251"/>
        <v>2143</v>
      </c>
      <c r="B189" s="5">
        <f t="shared" si="252"/>
        <v>1165.3066989088838</v>
      </c>
      <c r="C189" s="5">
        <f t="shared" si="253"/>
        <v>2963.6739797318528</v>
      </c>
      <c r="D189" s="5">
        <f t="shared" si="254"/>
        <v>4368.4639078710934</v>
      </c>
      <c r="E189" s="15">
        <f t="shared" si="255"/>
        <v>4.4757670577208579E-6</v>
      </c>
      <c r="F189" s="15">
        <f t="shared" si="256"/>
        <v>8.8175612284214485E-6</v>
      </c>
      <c r="G189" s="15">
        <f t="shared" si="257"/>
        <v>1.8000737588314733E-5</v>
      </c>
      <c r="H189" s="5">
        <f t="shared" si="258"/>
        <v>241821.81949903743</v>
      </c>
      <c r="I189" s="5">
        <f t="shared" si="259"/>
        <v>96887.954876628399</v>
      </c>
      <c r="J189" s="5">
        <f t="shared" si="260"/>
        <v>34957.864172282796</v>
      </c>
      <c r="K189" s="5">
        <f t="shared" si="261"/>
        <v>207517.74595088436</v>
      </c>
      <c r="L189" s="5">
        <f t="shared" si="262"/>
        <v>32691.839770241742</v>
      </c>
      <c r="M189" s="5">
        <f t="shared" si="263"/>
        <v>8002.3241371631229</v>
      </c>
      <c r="N189" s="15">
        <f t="shared" si="264"/>
        <v>4.6673589397216997E-3</v>
      </c>
      <c r="O189" s="15">
        <f t="shared" si="265"/>
        <v>7.2241203624556771E-3</v>
      </c>
      <c r="P189" s="15">
        <f t="shared" si="266"/>
        <v>6.6502128013639084E-3</v>
      </c>
      <c r="Q189" s="5">
        <f t="shared" si="267"/>
        <v>8096.4125293153829</v>
      </c>
      <c r="R189" s="5">
        <f t="shared" si="268"/>
        <v>11378.569810405192</v>
      </c>
      <c r="S189" s="5">
        <f t="shared" si="269"/>
        <v>6247.8285106079857</v>
      </c>
      <c r="T189" s="5">
        <f t="shared" si="270"/>
        <v>33.480901541837959</v>
      </c>
      <c r="U189" s="5">
        <f t="shared" si="271"/>
        <v>117.44049943972925</v>
      </c>
      <c r="V189" s="5">
        <f t="shared" si="272"/>
        <v>178.72454906903982</v>
      </c>
      <c r="W189" s="15">
        <f t="shared" si="273"/>
        <v>-1.0734613539272964E-2</v>
      </c>
      <c r="X189" s="15">
        <f t="shared" si="274"/>
        <v>-1.217998157191269E-2</v>
      </c>
      <c r="Y189" s="15">
        <f t="shared" si="275"/>
        <v>-9.7425357312937999E-3</v>
      </c>
      <c r="Z189" s="5">
        <f t="shared" si="213"/>
        <v>10441.701335861851</v>
      </c>
      <c r="AA189" s="5">
        <f t="shared" si="214"/>
        <v>32875.158868169492</v>
      </c>
      <c r="AB189" s="5">
        <f t="shared" si="215"/>
        <v>51096.000228813406</v>
      </c>
      <c r="AC189" s="16">
        <f t="shared" si="276"/>
        <v>1.3492489333833868</v>
      </c>
      <c r="AD189" s="16">
        <f t="shared" si="277"/>
        <v>2.9911759339309878</v>
      </c>
      <c r="AE189" s="16">
        <f t="shared" si="278"/>
        <v>8.5816091588348051</v>
      </c>
      <c r="AF189" s="15">
        <f t="shared" si="279"/>
        <v>-4.0504037456468023E-3</v>
      </c>
      <c r="AG189" s="15">
        <f t="shared" si="280"/>
        <v>2.9673830763510267E-4</v>
      </c>
      <c r="AH189" s="15">
        <f t="shared" si="281"/>
        <v>9.7937136394747881E-3</v>
      </c>
      <c r="AI189" s="1">
        <f t="shared" si="245"/>
        <v>458717.78852095164</v>
      </c>
      <c r="AJ189" s="1">
        <f t="shared" si="246"/>
        <v>179290.85037030655</v>
      </c>
      <c r="AK189" s="1">
        <f t="shared" si="247"/>
        <v>65072.988263343381</v>
      </c>
      <c r="AL189" s="14">
        <f t="shared" si="282"/>
        <v>68.073911764586697</v>
      </c>
      <c r="AM189" s="14">
        <f t="shared" si="283"/>
        <v>15.425037405568027</v>
      </c>
      <c r="AN189" s="14">
        <f t="shared" si="284"/>
        <v>5.0025818154362192</v>
      </c>
      <c r="AO189" s="11">
        <f t="shared" si="285"/>
        <v>5.4174280378988318E-3</v>
      </c>
      <c r="AP189" s="11">
        <f t="shared" si="286"/>
        <v>6.8245304998887941E-3</v>
      </c>
      <c r="AQ189" s="11">
        <f t="shared" si="287"/>
        <v>6.1907102436619963E-3</v>
      </c>
      <c r="AR189" s="1">
        <f t="shared" si="216"/>
        <v>241821.81949903743</v>
      </c>
      <c r="AS189" s="1">
        <f t="shared" ref="AS189:AS252" si="288">MAX(0.3*C189,AM189*AJ189^$AR$5*C189^(1-$AR$5)*(1-BJ188+BV188/100))</f>
        <v>96887.954876628399</v>
      </c>
      <c r="AT189" s="1">
        <f t="shared" ref="AT189:AT252" si="289">MAX(0.3*D189,AN189*AK189^$AR$5*D189^(1-$AR$5)*(1-BK188+BW188/100))</f>
        <v>34957.864172282796</v>
      </c>
      <c r="AU189" s="1">
        <f t="shared" si="248"/>
        <v>48364.363899807489</v>
      </c>
      <c r="AV189" s="1">
        <f t="shared" si="249"/>
        <v>19377.590975325682</v>
      </c>
      <c r="AW189" s="1">
        <f t="shared" si="250"/>
        <v>6991.5728344565596</v>
      </c>
      <c r="AX189" s="1">
        <f t="shared" si="232"/>
        <v>166014.19676070748</v>
      </c>
      <c r="AY189" s="1">
        <f t="shared" si="219"/>
        <v>26153.471816193392</v>
      </c>
      <c r="AZ189" s="1">
        <f t="shared" si="220"/>
        <v>6401.8593097305002</v>
      </c>
      <c r="BA189" s="1">
        <f t="shared" si="233"/>
        <v>14006.786771394645</v>
      </c>
      <c r="BB189" s="1">
        <f t="shared" si="234"/>
        <v>30145.712945716135</v>
      </c>
      <c r="BC189" s="1">
        <f t="shared" si="235"/>
        <v>38286.719323155681</v>
      </c>
      <c r="BD189" s="1">
        <f t="shared" si="236"/>
        <v>685.58419503770494</v>
      </c>
      <c r="BE189" s="2">
        <f t="shared" si="242"/>
        <v>0.05</v>
      </c>
      <c r="BF189" s="2">
        <f t="shared" si="243"/>
        <v>3.8949976355871406E-2</v>
      </c>
      <c r="BG189" s="2">
        <f t="shared" si="244"/>
        <v>0.05</v>
      </c>
      <c r="BH189" s="2">
        <f t="shared" si="221"/>
        <v>4.6152311442188017E-2</v>
      </c>
      <c r="BI189" s="2">
        <f t="shared" si="237"/>
        <v>2.5000000000000006E-4</v>
      </c>
      <c r="BJ189" s="2">
        <f t="shared" si="222"/>
        <v>1.5171006581229417E-4</v>
      </c>
      <c r="BK189" s="2">
        <f t="shared" si="223"/>
        <v>2.5000000000000006E-4</v>
      </c>
      <c r="BL189" s="2">
        <f t="shared" si="224"/>
        <v>60.455454874759376</v>
      </c>
      <c r="BM189" s="2">
        <f t="shared" si="225"/>
        <v>14.698878010751882</v>
      </c>
      <c r="BN189" s="2">
        <f t="shared" si="226"/>
        <v>8.739466043070701</v>
      </c>
      <c r="BO189" s="2">
        <f t="shared" si="238"/>
        <v>231.59235427324896</v>
      </c>
      <c r="BP189" s="2">
        <f t="shared" si="239"/>
        <v>22.958268075578967</v>
      </c>
      <c r="BQ189" s="2">
        <f t="shared" si="240"/>
        <v>6.841604825375315</v>
      </c>
      <c r="BR189" s="11">
        <f t="shared" si="241"/>
        <v>3.5508354400543646E-2</v>
      </c>
      <c r="BS189" s="17">
        <f t="shared" si="217"/>
        <v>4.1314369793293811E-3</v>
      </c>
      <c r="BT189" s="17">
        <f t="shared" si="218"/>
        <v>2.2742344699966038E-2</v>
      </c>
      <c r="BU189" s="12">
        <f>(BU$3*temperature!$I299+BU$4*temperature!$I299^2+BU$5*temperature!$I299^6)*(K189/K$56)^$BW$1</f>
        <v>-7.8775050151415078</v>
      </c>
      <c r="BV189" s="12">
        <f>(BV$3*temperature!$I299+BV$4*temperature!$I299^2+BV$5*temperature!$I299^6)*(L189/L$56)^$BW$1</f>
        <v>-6.802869472619208</v>
      </c>
      <c r="BW189" s="12">
        <f>(BW$3*temperature!$I299+BW$4*temperature!$I299^2+BW$5*temperature!$I299^6)*(M189/M$56)^$BW$1</f>
        <v>-6.8739295731208268</v>
      </c>
      <c r="BX189" s="12">
        <f>(BX$3*temperature!$M299+BX$4*temperature!$M299^2+BX$5*temperature!$M299^6)*(K189/K$56)^$BW$1</f>
        <v>-7.8775116412556478</v>
      </c>
      <c r="BY189" s="12">
        <f>(BY$3*temperature!$M299+BY$4*temperature!$M299^2+BY$5*temperature!$M299^6)*(L189/L$56)^$BW$1</f>
        <v>-6.8028741485284465</v>
      </c>
      <c r="BZ189" s="12">
        <f>(BZ$3*temperature!$M299+BZ$4*temperature!$M299^2+BZ$5*temperature!$M299^6)*(M189/M$56)^$BW$1</f>
        <v>-6.8739335596032962</v>
      </c>
      <c r="CA189" s="19">
        <f t="shared" si="227"/>
        <v>-6.6261141400403289E-6</v>
      </c>
      <c r="CB189" s="19">
        <f t="shared" si="228"/>
        <v>-4.6759092384718315E-6</v>
      </c>
      <c r="CC189" s="19">
        <f t="shared" si="229"/>
        <v>-3.9864824694646472E-6</v>
      </c>
      <c r="CD189" s="19">
        <f t="shared" si="230"/>
        <v>-2.1947371735498527E-2</v>
      </c>
      <c r="CE189" s="19">
        <f t="shared" si="231"/>
        <v>-9.0674183187127068E-5</v>
      </c>
      <c r="CF189" s="19"/>
      <c r="CG189" s="19"/>
      <c r="CH189" s="19"/>
    </row>
    <row r="190" spans="1:86" x14ac:dyDescent="0.3">
      <c r="A190" s="2">
        <f t="shared" si="251"/>
        <v>2144</v>
      </c>
      <c r="B190" s="5">
        <f t="shared" si="252"/>
        <v>1165.3116537681524</v>
      </c>
      <c r="C190" s="5">
        <f t="shared" si="253"/>
        <v>2963.6988054897915</v>
      </c>
      <c r="D190" s="5">
        <f t="shared" si="254"/>
        <v>4368.5386116649388</v>
      </c>
      <c r="E190" s="15">
        <f t="shared" si="255"/>
        <v>4.2519787048348144E-6</v>
      </c>
      <c r="F190" s="15">
        <f t="shared" si="256"/>
        <v>8.3766831670003763E-6</v>
      </c>
      <c r="G190" s="15">
        <f t="shared" si="257"/>
        <v>1.7100700708898994E-5</v>
      </c>
      <c r="H190" s="5">
        <f t="shared" si="258"/>
        <v>242932.16346662209</v>
      </c>
      <c r="I190" s="5">
        <f t="shared" si="259"/>
        <v>97579.864962588836</v>
      </c>
      <c r="J190" s="5">
        <f t="shared" si="260"/>
        <v>35188.079221632281</v>
      </c>
      <c r="K190" s="5">
        <f t="shared" si="261"/>
        <v>208469.69364897066</v>
      </c>
      <c r="L190" s="5">
        <f t="shared" si="262"/>
        <v>32925.027597891283</v>
      </c>
      <c r="M190" s="5">
        <f t="shared" si="263"/>
        <v>8054.8857065547118</v>
      </c>
      <c r="N190" s="15">
        <f t="shared" si="264"/>
        <v>4.5873074311033601E-3</v>
      </c>
      <c r="O190" s="15">
        <f t="shared" si="265"/>
        <v>7.1329062325149462E-3</v>
      </c>
      <c r="P190" s="15">
        <f t="shared" si="266"/>
        <v>6.5682879736763677E-3</v>
      </c>
      <c r="Q190" s="5">
        <f t="shared" si="267"/>
        <v>8046.2769241531314</v>
      </c>
      <c r="R190" s="5">
        <f t="shared" si="268"/>
        <v>11320.247581679105</v>
      </c>
      <c r="S190" s="5">
        <f t="shared" si="269"/>
        <v>6227.7030415636054</v>
      </c>
      <c r="T190" s="5">
        <f t="shared" si="270"/>
        <v>33.121497002839881</v>
      </c>
      <c r="U190" s="5">
        <f t="shared" si="271"/>
        <v>116.01007632075712</v>
      </c>
      <c r="V190" s="5">
        <f t="shared" si="272"/>
        <v>176.98331876367533</v>
      </c>
      <c r="W190" s="15">
        <f t="shared" si="273"/>
        <v>-1.0734613539272964E-2</v>
      </c>
      <c r="X190" s="15">
        <f t="shared" si="274"/>
        <v>-1.217998157191269E-2</v>
      </c>
      <c r="Y190" s="15">
        <f t="shared" si="275"/>
        <v>-9.7425357312937999E-3</v>
      </c>
      <c r="Z190" s="5">
        <f t="shared" ref="Z190:Z253" si="290">Q189*AC190*(1-BE189)</f>
        <v>10335.837598627115</v>
      </c>
      <c r="AA190" s="5">
        <f t="shared" ref="AA190:AA253" si="291">R189*AD190*(1-BF189)</f>
        <v>32719.33608659956</v>
      </c>
      <c r="AB190" s="5">
        <f t="shared" ref="AB190:AB253" si="292">S189*AE190*(1-BG189)</f>
        <v>51434.449943696236</v>
      </c>
      <c r="AC190" s="16">
        <f t="shared" si="276"/>
        <v>1.3437839304498007</v>
      </c>
      <c r="AD190" s="16">
        <f t="shared" si="277"/>
        <v>2.9920635304154612</v>
      </c>
      <c r="AE190" s="16">
        <f t="shared" si="278"/>
        <v>8.6656549815023265</v>
      </c>
      <c r="AF190" s="15">
        <f t="shared" si="279"/>
        <v>-4.0504037456468023E-3</v>
      </c>
      <c r="AG190" s="15">
        <f t="shared" si="280"/>
        <v>2.9673830763510267E-4</v>
      </c>
      <c r="AH190" s="15">
        <f t="shared" si="281"/>
        <v>9.7937136394747881E-3</v>
      </c>
      <c r="AI190" s="1">
        <f t="shared" si="245"/>
        <v>461210.37356866401</v>
      </c>
      <c r="AJ190" s="1">
        <f t="shared" si="246"/>
        <v>180739.35630860156</v>
      </c>
      <c r="AK190" s="1">
        <f t="shared" si="247"/>
        <v>65557.262271465603</v>
      </c>
      <c r="AL190" s="14">
        <f t="shared" si="282"/>
        <v>68.439009427647193</v>
      </c>
      <c r="AM190" s="14">
        <f t="shared" si="283"/>
        <v>15.529253357421888</v>
      </c>
      <c r="AN190" s="14">
        <f t="shared" si="284"/>
        <v>5.0332416545809018</v>
      </c>
      <c r="AO190" s="11">
        <f t="shared" si="285"/>
        <v>5.3632537575198438E-3</v>
      </c>
      <c r="AP190" s="11">
        <f t="shared" si="286"/>
        <v>6.7562851948899062E-3</v>
      </c>
      <c r="AQ190" s="11">
        <f t="shared" si="287"/>
        <v>6.1288031412253764E-3</v>
      </c>
      <c r="AR190" s="1">
        <f t="shared" ref="AR190:AR253" si="293">MAX(0.3*B190,AL190*AI190^$AR$5*B190^(1-$AR$5)*(1-BI189+BU189/100))</f>
        <v>242932.16346662209</v>
      </c>
      <c r="AS190" s="1">
        <f t="shared" si="288"/>
        <v>97579.864962588836</v>
      </c>
      <c r="AT190" s="1">
        <f t="shared" si="289"/>
        <v>35188.079221632281</v>
      </c>
      <c r="AU190" s="1">
        <f t="shared" si="248"/>
        <v>48586.432693324423</v>
      </c>
      <c r="AV190" s="1">
        <f t="shared" si="249"/>
        <v>19515.972992517767</v>
      </c>
      <c r="AW190" s="1">
        <f t="shared" si="250"/>
        <v>7037.6158443264567</v>
      </c>
      <c r="AX190" s="1">
        <f t="shared" si="232"/>
        <v>166775.75491917651</v>
      </c>
      <c r="AY190" s="1">
        <f t="shared" si="219"/>
        <v>26340.022078313032</v>
      </c>
      <c r="AZ190" s="1">
        <f t="shared" si="220"/>
        <v>6443.9085652437698</v>
      </c>
      <c r="BA190" s="1">
        <f t="shared" si="233"/>
        <v>14012.179747077394</v>
      </c>
      <c r="BB190" s="1">
        <f t="shared" si="234"/>
        <v>30167.030215040853</v>
      </c>
      <c r="BC190" s="1">
        <f t="shared" si="235"/>
        <v>38315.97404849231</v>
      </c>
      <c r="BD190" s="1">
        <f t="shared" si="236"/>
        <v>666.08640749975689</v>
      </c>
      <c r="BE190" s="2">
        <f t="shared" si="242"/>
        <v>0.05</v>
      </c>
      <c r="BF190" s="2">
        <f t="shared" si="243"/>
        <v>3.8949976355871406E-2</v>
      </c>
      <c r="BG190" s="2">
        <f t="shared" si="244"/>
        <v>0.05</v>
      </c>
      <c r="BH190" s="2">
        <f t="shared" si="221"/>
        <v>4.6173659884634712E-2</v>
      </c>
      <c r="BI190" s="2">
        <f t="shared" si="237"/>
        <v>2.5000000000000006E-4</v>
      </c>
      <c r="BJ190" s="2">
        <f t="shared" si="222"/>
        <v>1.5171006581229417E-4</v>
      </c>
      <c r="BK190" s="2">
        <f t="shared" si="223"/>
        <v>2.5000000000000006E-4</v>
      </c>
      <c r="BL190" s="2">
        <f t="shared" si="224"/>
        <v>60.733040866655536</v>
      </c>
      <c r="BM190" s="2">
        <f t="shared" si="225"/>
        <v>14.80384773542913</v>
      </c>
      <c r="BN190" s="2">
        <f t="shared" si="226"/>
        <v>8.7970198054080715</v>
      </c>
      <c r="BO190" s="2">
        <f t="shared" si="238"/>
        <v>235.03868085049078</v>
      </c>
      <c r="BP190" s="2">
        <f t="shared" si="239"/>
        <v>23.232338352113313</v>
      </c>
      <c r="BQ190" s="2">
        <f t="shared" si="240"/>
        <v>6.8413445191212574</v>
      </c>
      <c r="BR190" s="11">
        <f t="shared" si="241"/>
        <v>3.5426880332646044E-2</v>
      </c>
      <c r="BS190" s="17">
        <f t="shared" si="217"/>
        <v>3.9897669215050151E-3</v>
      </c>
      <c r="BT190" s="17">
        <f t="shared" si="218"/>
        <v>2.2079946310646636E-2</v>
      </c>
      <c r="BU190" s="12">
        <f>(BU$3*temperature!$I300+BU$4*temperature!$I300^2+BU$5*temperature!$I300^6)*(K190/K$56)^$BW$1</f>
        <v>-8.0489204556269751</v>
      </c>
      <c r="BV190" s="12">
        <f>(BV$3*temperature!$I300+BV$4*temperature!$I300^2+BV$5*temperature!$I300^6)*(L190/L$56)^$BW$1</f>
        <v>-6.9179893732879583</v>
      </c>
      <c r="BW190" s="12">
        <f>(BW$3*temperature!$I300+BW$4*temperature!$I300^2+BW$5*temperature!$I300^6)*(M190/M$56)^$BW$1</f>
        <v>-6.9711087078697087</v>
      </c>
      <c r="BX190" s="12">
        <f>(BX$3*temperature!$M300+BX$4*temperature!$M300^2+BX$5*temperature!$M300^6)*(K190/K$56)^$BW$1</f>
        <v>-8.0489270812546891</v>
      </c>
      <c r="BY190" s="12">
        <f>(BY$3*temperature!$M300+BY$4*temperature!$M300^2+BY$5*temperature!$M300^6)*(L190/L$56)^$BW$1</f>
        <v>-6.9179940427115074</v>
      </c>
      <c r="BZ190" s="12">
        <f>(BZ$3*temperature!$M300+BZ$4*temperature!$M300^2+BZ$5*temperature!$M300^6)*(M190/M$56)^$BW$1</f>
        <v>-6.9711126866301196</v>
      </c>
      <c r="CA190" s="19">
        <f t="shared" si="227"/>
        <v>-6.625627714029747E-6</v>
      </c>
      <c r="CB190" s="19">
        <f t="shared" si="228"/>
        <v>-4.6694235491528957E-6</v>
      </c>
      <c r="CC190" s="19">
        <f t="shared" si="229"/>
        <v>-3.9787604109164931E-6</v>
      </c>
      <c r="CD190" s="19">
        <f t="shared" si="230"/>
        <v>-2.2052247308163516E-2</v>
      </c>
      <c r="CE190" s="19">
        <f t="shared" si="231"/>
        <v>-8.7983326854958803E-5</v>
      </c>
      <c r="CF190" s="19"/>
      <c r="CG190" s="19"/>
      <c r="CH190" s="19"/>
    </row>
    <row r="191" spans="1:86" x14ac:dyDescent="0.3">
      <c r="A191" s="2">
        <f t="shared" si="251"/>
        <v>2145</v>
      </c>
      <c r="B191" s="5">
        <f t="shared" si="252"/>
        <v>1165.3163609044718</v>
      </c>
      <c r="C191" s="5">
        <f t="shared" si="253"/>
        <v>2963.7223901573925</v>
      </c>
      <c r="D191" s="5">
        <f t="shared" si="254"/>
        <v>4368.6095814827049</v>
      </c>
      <c r="E191" s="15">
        <f t="shared" si="255"/>
        <v>4.0393797695930734E-6</v>
      </c>
      <c r="F191" s="15">
        <f t="shared" si="256"/>
        <v>7.9578490086503572E-6</v>
      </c>
      <c r="G191" s="15">
        <f t="shared" si="257"/>
        <v>1.6245665673454043E-5</v>
      </c>
      <c r="H191" s="5">
        <f t="shared" si="258"/>
        <v>244028.33011137423</v>
      </c>
      <c r="I191" s="5">
        <f t="shared" si="259"/>
        <v>98267.875303104433</v>
      </c>
      <c r="J191" s="5">
        <f t="shared" si="260"/>
        <v>35416.929982454014</v>
      </c>
      <c r="K191" s="5">
        <f t="shared" si="261"/>
        <v>209409.51169858221</v>
      </c>
      <c r="L191" s="5">
        <f t="shared" si="262"/>
        <v>33156.909577447223</v>
      </c>
      <c r="M191" s="5">
        <f t="shared" si="263"/>
        <v>8107.1401144602896</v>
      </c>
      <c r="N191" s="15">
        <f t="shared" si="264"/>
        <v>4.5081759039471425E-3</v>
      </c>
      <c r="O191" s="15">
        <f t="shared" si="265"/>
        <v>7.0427269610182641E-3</v>
      </c>
      <c r="P191" s="15">
        <f t="shared" si="266"/>
        <v>6.4872935270894327E-3</v>
      </c>
      <c r="Q191" s="5">
        <f t="shared" si="267"/>
        <v>7995.8201929998922</v>
      </c>
      <c r="R191" s="5">
        <f t="shared" si="268"/>
        <v>11261.211147839176</v>
      </c>
      <c r="S191" s="5">
        <f t="shared" si="269"/>
        <v>6207.1375896529153</v>
      </c>
      <c r="T191" s="5">
        <f t="shared" si="270"/>
        <v>32.765950532672207</v>
      </c>
      <c r="U191" s="5">
        <f t="shared" si="271"/>
        <v>114.59707572901412</v>
      </c>
      <c r="V191" s="5">
        <f t="shared" si="272"/>
        <v>175.25905245677725</v>
      </c>
      <c r="W191" s="15">
        <f t="shared" si="273"/>
        <v>-1.0734613539272964E-2</v>
      </c>
      <c r="X191" s="15">
        <f t="shared" si="274"/>
        <v>-1.217998157191269E-2</v>
      </c>
      <c r="Y191" s="15">
        <f t="shared" si="275"/>
        <v>-9.7425357312937999E-3</v>
      </c>
      <c r="Z191" s="5">
        <f t="shared" si="290"/>
        <v>10230.229671152329</v>
      </c>
      <c r="AA191" s="5">
        <f t="shared" si="291"/>
        <v>32561.28850778611</v>
      </c>
      <c r="AB191" s="5">
        <f t="shared" si="292"/>
        <v>51770.881239194845</v>
      </c>
      <c r="AC191" s="16">
        <f t="shared" si="276"/>
        <v>1.3383410629845669</v>
      </c>
      <c r="AD191" s="16">
        <f t="shared" si="277"/>
        <v>2.9929513902838134</v>
      </c>
      <c r="AE191" s="16">
        <f t="shared" si="278"/>
        <v>8.7505239248896487</v>
      </c>
      <c r="AF191" s="15">
        <f t="shared" si="279"/>
        <v>-4.0504037456468023E-3</v>
      </c>
      <c r="AG191" s="15">
        <f t="shared" si="280"/>
        <v>2.9673830763510267E-4</v>
      </c>
      <c r="AH191" s="15">
        <f t="shared" si="281"/>
        <v>9.7937136394747881E-3</v>
      </c>
      <c r="AI191" s="1">
        <f t="shared" si="245"/>
        <v>463675.76890512201</v>
      </c>
      <c r="AJ191" s="1">
        <f t="shared" si="246"/>
        <v>182181.39367025916</v>
      </c>
      <c r="AK191" s="1">
        <f t="shared" si="247"/>
        <v>66039.151888645501</v>
      </c>
      <c r="AL191" s="14">
        <f t="shared" si="282"/>
        <v>68.802394644376221</v>
      </c>
      <c r="AM191" s="14">
        <f t="shared" si="283"/>
        <v>15.633124221322868</v>
      </c>
      <c r="AN191" s="14">
        <f t="shared" si="284"/>
        <v>5.0637809243714118</v>
      </c>
      <c r="AO191" s="11">
        <f t="shared" si="285"/>
        <v>5.3096212199446454E-3</v>
      </c>
      <c r="AP191" s="11">
        <f t="shared" si="286"/>
        <v>6.6887223429410074E-3</v>
      </c>
      <c r="AQ191" s="11">
        <f t="shared" si="287"/>
        <v>6.0675151098131229E-3</v>
      </c>
      <c r="AR191" s="1">
        <f t="shared" si="293"/>
        <v>244028.33011137423</v>
      </c>
      <c r="AS191" s="1">
        <f t="shared" si="288"/>
        <v>98267.875303104433</v>
      </c>
      <c r="AT191" s="1">
        <f t="shared" si="289"/>
        <v>35416.929982454014</v>
      </c>
      <c r="AU191" s="1">
        <f t="shared" si="248"/>
        <v>48805.666022274847</v>
      </c>
      <c r="AV191" s="1">
        <f t="shared" si="249"/>
        <v>19653.575060620889</v>
      </c>
      <c r="AW191" s="1">
        <f t="shared" si="250"/>
        <v>7083.3859964908033</v>
      </c>
      <c r="AX191" s="1">
        <f t="shared" si="232"/>
        <v>167527.60935886577</v>
      </c>
      <c r="AY191" s="1">
        <f t="shared" si="219"/>
        <v>26525.527661957782</v>
      </c>
      <c r="AZ191" s="1">
        <f t="shared" si="220"/>
        <v>6485.7120915682317</v>
      </c>
      <c r="BA191" s="1">
        <f t="shared" si="233"/>
        <v>14017.477992460443</v>
      </c>
      <c r="BB191" s="1">
        <f t="shared" si="234"/>
        <v>30188.069810257206</v>
      </c>
      <c r="BC191" s="1">
        <f t="shared" si="235"/>
        <v>38344.845438884164</v>
      </c>
      <c r="BD191" s="1">
        <f t="shared" si="236"/>
        <v>647.13685498304039</v>
      </c>
      <c r="BE191" s="2">
        <f t="shared" si="242"/>
        <v>0.05</v>
      </c>
      <c r="BF191" s="2">
        <f t="shared" si="243"/>
        <v>3.8949976355871406E-2</v>
      </c>
      <c r="BG191" s="2">
        <f t="shared" si="244"/>
        <v>0.05</v>
      </c>
      <c r="BH191" s="2">
        <f t="shared" si="221"/>
        <v>4.6195073199196628E-2</v>
      </c>
      <c r="BI191" s="2">
        <f t="shared" si="237"/>
        <v>2.5000000000000006E-4</v>
      </c>
      <c r="BJ191" s="2">
        <f t="shared" si="222"/>
        <v>1.5171006581229417E-4</v>
      </c>
      <c r="BK191" s="2">
        <f t="shared" si="223"/>
        <v>2.5000000000000006E-4</v>
      </c>
      <c r="BL191" s="2">
        <f t="shared" si="224"/>
        <v>61.007082527843572</v>
      </c>
      <c r="BM191" s="2">
        <f t="shared" si="225"/>
        <v>14.908225829468289</v>
      </c>
      <c r="BN191" s="2">
        <f t="shared" si="226"/>
        <v>8.8542324956135054</v>
      </c>
      <c r="BO191" s="2">
        <f t="shared" si="238"/>
        <v>238.53651184342084</v>
      </c>
      <c r="BP191" s="2">
        <f t="shared" si="239"/>
        <v>23.509704898087136</v>
      </c>
      <c r="BQ191" s="2">
        <f t="shared" si="240"/>
        <v>6.8410908091014822</v>
      </c>
      <c r="BR191" s="11">
        <f t="shared" si="241"/>
        <v>3.5346327061820365E-2</v>
      </c>
      <c r="BS191" s="17">
        <f t="shared" ref="BS191:BS254" si="294">BS190/(1+BR190)</f>
        <v>3.8532580110565064E-3</v>
      </c>
      <c r="BT191" s="17">
        <f t="shared" ref="BT191:BT254" si="295">BT190/(1+BR$5)</f>
        <v>2.1436841078297703E-2</v>
      </c>
      <c r="BU191" s="12">
        <f>(BU$3*temperature!$I301+BU$4*temperature!$I301^2+BU$5*temperature!$I301^6)*(K191/K$56)^$BW$1</f>
        <v>-8.2207258253147284</v>
      </c>
      <c r="BV191" s="12">
        <f>(BV$3*temperature!$I301+BV$4*temperature!$I301^2+BV$5*temperature!$I301^6)*(L191/L$56)^$BW$1</f>
        <v>-7.0331947514953894</v>
      </c>
      <c r="BW191" s="12">
        <f>(BW$3*temperature!$I301+BW$4*temperature!$I301^2+BW$5*temperature!$I301^6)*(M191/M$56)^$BW$1</f>
        <v>-7.0683249624612712</v>
      </c>
      <c r="BX191" s="12">
        <f>(BX$3*temperature!$M301+BX$4*temperature!$M301^2+BX$5*temperature!$M301^6)*(K191/K$56)^$BW$1</f>
        <v>-8.2207324500469774</v>
      </c>
      <c r="BY191" s="12">
        <f>(BY$3*temperature!$M301+BY$4*temperature!$M301^2+BY$5*temperature!$M301^6)*(L191/L$56)^$BW$1</f>
        <v>-7.0331994142356287</v>
      </c>
      <c r="BZ191" s="12">
        <f>(BZ$3*temperature!$M301+BZ$4*temperature!$M301^2+BZ$5*temperature!$M301^6)*(M191/M$56)^$BW$1</f>
        <v>-7.0683289333852946</v>
      </c>
      <c r="CA191" s="19">
        <f t="shared" si="227"/>
        <v>-6.6247322489942917E-6</v>
      </c>
      <c r="CB191" s="19">
        <f t="shared" si="228"/>
        <v>-4.6627402392473982E-6</v>
      </c>
      <c r="CC191" s="19">
        <f t="shared" si="229"/>
        <v>-3.97092402337762E-6</v>
      </c>
      <c r="CD191" s="19">
        <f t="shared" si="230"/>
        <v>-2.2154578626597862E-2</v>
      </c>
      <c r="CE191" s="19">
        <f t="shared" si="231"/>
        <v>-8.5367307574519467E-5</v>
      </c>
      <c r="CF191" s="19"/>
      <c r="CG191" s="19"/>
      <c r="CH191" s="19"/>
    </row>
    <row r="192" spans="1:86" x14ac:dyDescent="0.3">
      <c r="A192" s="2">
        <f t="shared" si="251"/>
        <v>2146</v>
      </c>
      <c r="B192" s="5">
        <f t="shared" si="252"/>
        <v>1165.3208327020386</v>
      </c>
      <c r="C192" s="5">
        <f t="shared" si="253"/>
        <v>2963.7447957699133</v>
      </c>
      <c r="D192" s="5">
        <f t="shared" si="254"/>
        <v>4368.6770039048879</v>
      </c>
      <c r="E192" s="15">
        <f t="shared" si="255"/>
        <v>3.8374107811134193E-6</v>
      </c>
      <c r="F192" s="15">
        <f t="shared" si="256"/>
        <v>7.5599565582178389E-6</v>
      </c>
      <c r="G192" s="15">
        <f t="shared" si="257"/>
        <v>1.5433382389781341E-5</v>
      </c>
      <c r="H192" s="5">
        <f t="shared" si="258"/>
        <v>245110.30490812805</v>
      </c>
      <c r="I192" s="5">
        <f t="shared" si="259"/>
        <v>98951.935980170339</v>
      </c>
      <c r="J192" s="5">
        <f t="shared" si="260"/>
        <v>35644.404099650434</v>
      </c>
      <c r="K192" s="5">
        <f t="shared" si="261"/>
        <v>210337.18614622968</v>
      </c>
      <c r="L192" s="5">
        <f t="shared" si="262"/>
        <v>33387.46848966289</v>
      </c>
      <c r="M192" s="5">
        <f t="shared" si="263"/>
        <v>8159.0843332638524</v>
      </c>
      <c r="N192" s="15">
        <f t="shared" si="264"/>
        <v>4.429953730959113E-3</v>
      </c>
      <c r="O192" s="15">
        <f t="shared" si="265"/>
        <v>6.9535706178265322E-3</v>
      </c>
      <c r="P192" s="15">
        <f t="shared" si="266"/>
        <v>6.4072185838890405E-3</v>
      </c>
      <c r="Q192" s="5">
        <f t="shared" si="267"/>
        <v>7945.0595231701454</v>
      </c>
      <c r="R192" s="5">
        <f t="shared" si="268"/>
        <v>11201.486351556508</v>
      </c>
      <c r="S192" s="5">
        <f t="shared" si="269"/>
        <v>6186.1428234543691</v>
      </c>
      <c r="T192" s="5">
        <f t="shared" si="270"/>
        <v>32.414220716457038</v>
      </c>
      <c r="U192" s="5">
        <f t="shared" si="271"/>
        <v>113.20128545843964</v>
      </c>
      <c r="V192" s="5">
        <f t="shared" si="272"/>
        <v>173.55158487598442</v>
      </c>
      <c r="W192" s="15">
        <f t="shared" si="273"/>
        <v>-1.0734613539272964E-2</v>
      </c>
      <c r="X192" s="15">
        <f t="shared" si="274"/>
        <v>-1.217998157191269E-2</v>
      </c>
      <c r="Y192" s="15">
        <f t="shared" si="275"/>
        <v>-9.7425357312937999E-3</v>
      </c>
      <c r="Z192" s="5">
        <f t="shared" si="290"/>
        <v>10124.901052221237</v>
      </c>
      <c r="AA192" s="5">
        <f t="shared" si="291"/>
        <v>32401.089318326613</v>
      </c>
      <c r="AB192" s="5">
        <f t="shared" si="292"/>
        <v>52105.275531173116</v>
      </c>
      <c r="AC192" s="16">
        <f t="shared" si="276"/>
        <v>1.3329202413301013</v>
      </c>
      <c r="AD192" s="16">
        <f t="shared" si="277"/>
        <v>2.9938395136142004</v>
      </c>
      <c r="AE192" s="16">
        <f t="shared" si="278"/>
        <v>8.8362240504053915</v>
      </c>
      <c r="AF192" s="15">
        <f t="shared" si="279"/>
        <v>-4.0504037456468023E-3</v>
      </c>
      <c r="AG192" s="15">
        <f t="shared" si="280"/>
        <v>2.9673830763510267E-4</v>
      </c>
      <c r="AH192" s="15">
        <f t="shared" si="281"/>
        <v>9.7937136394747881E-3</v>
      </c>
      <c r="AI192" s="1">
        <f t="shared" si="245"/>
        <v>466113.85803688469</v>
      </c>
      <c r="AJ192" s="1">
        <f t="shared" si="246"/>
        <v>183616.82936385414</v>
      </c>
      <c r="AK192" s="1">
        <f t="shared" si="247"/>
        <v>66518.622696271748</v>
      </c>
      <c r="AL192" s="14">
        <f t="shared" si="282"/>
        <v>69.164056152417146</v>
      </c>
      <c r="AM192" s="14">
        <f t="shared" si="283"/>
        <v>15.736644192319311</v>
      </c>
      <c r="AN192" s="14">
        <f t="shared" si="284"/>
        <v>5.0941982459701043</v>
      </c>
      <c r="AO192" s="11">
        <f t="shared" si="285"/>
        <v>5.2565250077451992E-3</v>
      </c>
      <c r="AP192" s="11">
        <f t="shared" si="286"/>
        <v>6.6218351195115972E-3</v>
      </c>
      <c r="AQ192" s="11">
        <f t="shared" si="287"/>
        <v>6.0068399587149919E-3</v>
      </c>
      <c r="AR192" s="1">
        <f t="shared" si="293"/>
        <v>245110.30490812805</v>
      </c>
      <c r="AS192" s="1">
        <f t="shared" si="288"/>
        <v>98951.935980170339</v>
      </c>
      <c r="AT192" s="1">
        <f t="shared" si="289"/>
        <v>35644.404099650434</v>
      </c>
      <c r="AU192" s="1">
        <f t="shared" si="248"/>
        <v>49022.060981625611</v>
      </c>
      <c r="AV192" s="1">
        <f t="shared" si="249"/>
        <v>19790.387196034069</v>
      </c>
      <c r="AW192" s="1">
        <f t="shared" si="250"/>
        <v>7128.8808199300875</v>
      </c>
      <c r="AX192" s="1">
        <f t="shared" si="232"/>
        <v>168269.74891698372</v>
      </c>
      <c r="AY192" s="1">
        <f t="shared" si="219"/>
        <v>26709.97479173031</v>
      </c>
      <c r="AZ192" s="1">
        <f t="shared" si="220"/>
        <v>6527.2674666110815</v>
      </c>
      <c r="BA192" s="1">
        <f t="shared" si="233"/>
        <v>14022.682699896141</v>
      </c>
      <c r="BB192" s="1">
        <f t="shared" si="234"/>
        <v>30208.835318210218</v>
      </c>
      <c r="BC192" s="1">
        <f t="shared" si="235"/>
        <v>38373.339006788563</v>
      </c>
      <c r="BD192" s="1">
        <f t="shared" si="236"/>
        <v>628.72039017178565</v>
      </c>
      <c r="BE192" s="2">
        <f t="shared" si="242"/>
        <v>0.05</v>
      </c>
      <c r="BF192" s="2">
        <f t="shared" si="243"/>
        <v>3.8949976355871406E-2</v>
      </c>
      <c r="BG192" s="2">
        <f t="shared" si="244"/>
        <v>0.05</v>
      </c>
      <c r="BH192" s="2">
        <f t="shared" si="221"/>
        <v>4.6216548519652428E-2</v>
      </c>
      <c r="BI192" s="2">
        <f t="shared" si="237"/>
        <v>2.5000000000000006E-4</v>
      </c>
      <c r="BJ192" s="2">
        <f t="shared" si="222"/>
        <v>1.5171006581229417E-4</v>
      </c>
      <c r="BK192" s="2">
        <f t="shared" si="223"/>
        <v>2.5000000000000006E-4</v>
      </c>
      <c r="BL192" s="2">
        <f t="shared" si="224"/>
        <v>61.277576227032029</v>
      </c>
      <c r="BM192" s="2">
        <f t="shared" si="225"/>
        <v>15.012004719805562</v>
      </c>
      <c r="BN192" s="2">
        <f t="shared" si="226"/>
        <v>8.911101024912611</v>
      </c>
      <c r="BO192" s="2">
        <f t="shared" si="238"/>
        <v>242.08661758166505</v>
      </c>
      <c r="BP192" s="2">
        <f t="shared" si="239"/>
        <v>23.790407346677373</v>
      </c>
      <c r="BQ192" s="2">
        <f t="shared" si="240"/>
        <v>6.8408436067717169</v>
      </c>
      <c r="BR192" s="11">
        <f t="shared" si="241"/>
        <v>3.5266684642049267E-2</v>
      </c>
      <c r="BS192" s="17">
        <f t="shared" si="294"/>
        <v>3.7217092583807744E-3</v>
      </c>
      <c r="BT192" s="17">
        <f t="shared" si="295"/>
        <v>2.0812467066308449E-2</v>
      </c>
      <c r="BU192" s="12">
        <f>(BU$3*temperature!$I302+BU$4*temperature!$I302^2+BU$5*temperature!$I302^6)*(K192/K$56)^$BW$1</f>
        <v>-8.3929022779113751</v>
      </c>
      <c r="BV192" s="12">
        <f>(BV$3*temperature!$I302+BV$4*temperature!$I302^2+BV$5*temperature!$I302^6)*(L192/L$56)^$BW$1</f>
        <v>-7.1484740648827074</v>
      </c>
      <c r="BW192" s="12">
        <f>(BW$3*temperature!$I302+BW$4*temperature!$I302^2+BW$5*temperature!$I302^6)*(M192/M$56)^$BW$1</f>
        <v>-7.1655691675801858</v>
      </c>
      <c r="BX192" s="12">
        <f>(BX$3*temperature!$M302+BX$4*temperature!$M302^2+BX$5*temperature!$M302^6)*(K192/K$56)^$BW$1</f>
        <v>-8.3929089013562095</v>
      </c>
      <c r="BY192" s="12">
        <f>(BY$3*temperature!$M302+BY$4*temperature!$M302^2+BY$5*temperature!$M302^6)*(L192/L$56)^$BW$1</f>
        <v>-7.1484787207525846</v>
      </c>
      <c r="BZ192" s="12">
        <f>(BZ$3*temperature!$M302+BZ$4*temperature!$M302^2+BZ$5*temperature!$M302^6)*(M192/M$56)^$BW$1</f>
        <v>-7.1655731305610271</v>
      </c>
      <c r="CA192" s="19">
        <f t="shared" si="227"/>
        <v>-6.6234448343749364E-6</v>
      </c>
      <c r="CB192" s="19">
        <f t="shared" si="228"/>
        <v>-4.6558698771903551E-6</v>
      </c>
      <c r="CC192" s="19">
        <f t="shared" si="229"/>
        <v>-3.962980841265562E-6</v>
      </c>
      <c r="CD192" s="19">
        <f t="shared" si="230"/>
        <v>-2.2254400114607928E-2</v>
      </c>
      <c r="CE192" s="19">
        <f t="shared" si="231"/>
        <v>-8.2824406946246495E-5</v>
      </c>
      <c r="CF192" s="19"/>
      <c r="CG192" s="19"/>
      <c r="CH192" s="19"/>
    </row>
    <row r="193" spans="1:86" x14ac:dyDescent="0.3">
      <c r="A193" s="2">
        <f t="shared" si="251"/>
        <v>2147</v>
      </c>
      <c r="B193" s="5">
        <f t="shared" si="252"/>
        <v>1165.3250809260292</v>
      </c>
      <c r="C193" s="5">
        <f t="shared" si="253"/>
        <v>2963.7660812627237</v>
      </c>
      <c r="D193" s="5">
        <f t="shared" si="254"/>
        <v>4368.7410561944898</v>
      </c>
      <c r="E193" s="15">
        <f t="shared" si="255"/>
        <v>3.6455402420577483E-6</v>
      </c>
      <c r="F193" s="15">
        <f t="shared" si="256"/>
        <v>7.181958730306947E-6</v>
      </c>
      <c r="G193" s="15">
        <f t="shared" si="257"/>
        <v>1.4661713270292274E-5</v>
      </c>
      <c r="H193" s="5">
        <f t="shared" si="258"/>
        <v>246178.07690512168</v>
      </c>
      <c r="I193" s="5">
        <f t="shared" si="259"/>
        <v>99631.998659687422</v>
      </c>
      <c r="J193" s="5">
        <f t="shared" si="260"/>
        <v>35870.489670565978</v>
      </c>
      <c r="K193" s="5">
        <f t="shared" si="261"/>
        <v>211252.7061628979</v>
      </c>
      <c r="L193" s="5">
        <f t="shared" si="262"/>
        <v>33616.687662893703</v>
      </c>
      <c r="M193" s="5">
        <f t="shared" si="263"/>
        <v>8210.7154462049839</v>
      </c>
      <c r="N193" s="15">
        <f t="shared" si="264"/>
        <v>4.3526303334291416E-3</v>
      </c>
      <c r="O193" s="15">
        <f t="shared" si="265"/>
        <v>6.8654253706530444E-3</v>
      </c>
      <c r="P193" s="15">
        <f t="shared" si="266"/>
        <v>6.3280523686506385E-3</v>
      </c>
      <c r="Q193" s="5">
        <f t="shared" si="267"/>
        <v>7894.011841148802</v>
      </c>
      <c r="R193" s="5">
        <f t="shared" si="268"/>
        <v>11141.098760400153</v>
      </c>
      <c r="S193" s="5">
        <f t="shared" si="269"/>
        <v>6164.7293422730618</v>
      </c>
      <c r="T193" s="5">
        <f t="shared" si="270"/>
        <v>32.066266583889174</v>
      </c>
      <c r="U193" s="5">
        <f t="shared" si="271"/>
        <v>111.82249588763902</v>
      </c>
      <c r="V193" s="5">
        <f t="shared" si="272"/>
        <v>171.86075235910747</v>
      </c>
      <c r="W193" s="15">
        <f t="shared" si="273"/>
        <v>-1.0734613539272964E-2</v>
      </c>
      <c r="X193" s="15">
        <f t="shared" si="274"/>
        <v>-1.217998157191269E-2</v>
      </c>
      <c r="Y193" s="15">
        <f t="shared" si="275"/>
        <v>-9.7425357312937999E-3</v>
      </c>
      <c r="Z193" s="5">
        <f t="shared" si="290"/>
        <v>10019.874534519648</v>
      </c>
      <c r="AA193" s="5">
        <f t="shared" si="291"/>
        <v>32238.811022790687</v>
      </c>
      <c r="AB193" s="5">
        <f t="shared" si="292"/>
        <v>52437.614912012032</v>
      </c>
      <c r="AC193" s="16">
        <f t="shared" si="276"/>
        <v>1.3275213761919695</v>
      </c>
      <c r="AD193" s="16">
        <f t="shared" si="277"/>
        <v>2.9947279004848015</v>
      </c>
      <c r="AE193" s="16">
        <f t="shared" si="278"/>
        <v>8.9227634984093012</v>
      </c>
      <c r="AF193" s="15">
        <f t="shared" si="279"/>
        <v>-4.0504037456468023E-3</v>
      </c>
      <c r="AG193" s="15">
        <f t="shared" si="280"/>
        <v>2.9673830763510267E-4</v>
      </c>
      <c r="AH193" s="15">
        <f t="shared" si="281"/>
        <v>9.7937136394747881E-3</v>
      </c>
      <c r="AI193" s="1">
        <f t="shared" si="245"/>
        <v>468524.53321482189</v>
      </c>
      <c r="AJ193" s="1">
        <f t="shared" si="246"/>
        <v>185045.53362350279</v>
      </c>
      <c r="AK193" s="1">
        <f t="shared" si="247"/>
        <v>66995.641246574669</v>
      </c>
      <c r="AL193" s="14">
        <f t="shared" si="282"/>
        <v>69.523983117311403</v>
      </c>
      <c r="AM193" s="14">
        <f t="shared" si="283"/>
        <v>15.83980760086351</v>
      </c>
      <c r="AN193" s="14">
        <f t="shared" si="284"/>
        <v>5.124492279215799</v>
      </c>
      <c r="AO193" s="11">
        <f t="shared" si="285"/>
        <v>5.2039597576677473E-3</v>
      </c>
      <c r="AP193" s="11">
        <f t="shared" si="286"/>
        <v>6.555616768316481E-3</v>
      </c>
      <c r="AQ193" s="11">
        <f t="shared" si="287"/>
        <v>5.9467715591278421E-3</v>
      </c>
      <c r="AR193" s="1">
        <f t="shared" si="293"/>
        <v>246178.07690512168</v>
      </c>
      <c r="AS193" s="1">
        <f t="shared" si="288"/>
        <v>99631.998659687422</v>
      </c>
      <c r="AT193" s="1">
        <f t="shared" si="289"/>
        <v>35870.489670565978</v>
      </c>
      <c r="AU193" s="1">
        <f t="shared" si="248"/>
        <v>49235.615381024341</v>
      </c>
      <c r="AV193" s="1">
        <f t="shared" si="249"/>
        <v>19926.399731937487</v>
      </c>
      <c r="AW193" s="1">
        <f t="shared" si="250"/>
        <v>7174.0979341131961</v>
      </c>
      <c r="AX193" s="1">
        <f t="shared" si="232"/>
        <v>169002.16493031834</v>
      </c>
      <c r="AY193" s="1">
        <f t="shared" si="219"/>
        <v>26893.350130314961</v>
      </c>
      <c r="AZ193" s="1">
        <f t="shared" si="220"/>
        <v>6568.5723569639877</v>
      </c>
      <c r="BA193" s="1">
        <f t="shared" si="233"/>
        <v>14027.795042603811</v>
      </c>
      <c r="BB193" s="1">
        <f t="shared" si="234"/>
        <v>30229.330262543346</v>
      </c>
      <c r="BC193" s="1">
        <f t="shared" si="235"/>
        <v>38401.460143671989</v>
      </c>
      <c r="BD193" s="1">
        <f t="shared" si="236"/>
        <v>610.82227235509197</v>
      </c>
      <c r="BE193" s="2">
        <f t="shared" si="242"/>
        <v>0.05</v>
      </c>
      <c r="BF193" s="2">
        <f t="shared" si="243"/>
        <v>3.8949976355871406E-2</v>
      </c>
      <c r="BG193" s="2">
        <f t="shared" si="244"/>
        <v>0.05</v>
      </c>
      <c r="BH193" s="2">
        <f t="shared" si="221"/>
        <v>4.6238082984288949E-2</v>
      </c>
      <c r="BI193" s="2">
        <f t="shared" si="237"/>
        <v>2.5000000000000006E-4</v>
      </c>
      <c r="BJ193" s="2">
        <f t="shared" si="222"/>
        <v>1.5171006581229417E-4</v>
      </c>
      <c r="BK193" s="2">
        <f t="shared" si="223"/>
        <v>2.5000000000000006E-4</v>
      </c>
      <c r="BL193" s="2">
        <f t="shared" si="224"/>
        <v>61.544519226280435</v>
      </c>
      <c r="BM193" s="2">
        <f t="shared" si="225"/>
        <v>15.115177073671584</v>
      </c>
      <c r="BN193" s="2">
        <f t="shared" si="226"/>
        <v>8.9676224176414969</v>
      </c>
      <c r="BO193" s="2">
        <f t="shared" si="238"/>
        <v>245.68977990393918</v>
      </c>
      <c r="BP193" s="2">
        <f t="shared" si="239"/>
        <v>24.074485807430474</v>
      </c>
      <c r="BQ193" s="2">
        <f t="shared" si="240"/>
        <v>6.8406028250436366</v>
      </c>
      <c r="BR193" s="11">
        <f t="shared" si="241"/>
        <v>3.5187943148758699E-2</v>
      </c>
      <c r="BS193" s="17">
        <f t="shared" si="294"/>
        <v>3.5949280640355788E-3</v>
      </c>
      <c r="BT193" s="17">
        <f t="shared" si="295"/>
        <v>2.0206278705153832E-2</v>
      </c>
      <c r="BU193" s="12">
        <f>(BU$3*temperature!$I303+BU$4*temperature!$I303^2+BU$5*temperature!$I303^6)*(K193/K$56)^$BW$1</f>
        <v>-8.5654313564111337</v>
      </c>
      <c r="BV193" s="12">
        <f>(BV$3*temperature!$I303+BV$4*temperature!$I303^2+BV$5*temperature!$I303^6)*(L193/L$56)^$BW$1</f>
        <v>-7.2638160511511281</v>
      </c>
      <c r="BW193" s="12">
        <f>(BW$3*temperature!$I303+BW$4*temperature!$I303^2+BW$5*temperature!$I303^6)*(M193/M$56)^$BW$1</f>
        <v>-7.262832379362326</v>
      </c>
      <c r="BX193" s="12">
        <f>(BX$3*temperature!$M303+BX$4*temperature!$M303^2+BX$5*temperature!$M303^6)*(K193/K$56)^$BW$1</f>
        <v>-8.5654379781931613</v>
      </c>
      <c r="BY193" s="12">
        <f>(BY$3*temperature!$M303+BY$4*temperature!$M303^2+BY$5*temperature!$M303^6)*(L193/L$56)^$BW$1</f>
        <v>-7.2638206999738237</v>
      </c>
      <c r="BZ193" s="12">
        <f>(BZ$3*temperature!$M303+BZ$4*temperature!$M303^2+BZ$5*temperature!$M303^6)*(M193/M$56)^$BW$1</f>
        <v>-7.2628363343004807</v>
      </c>
      <c r="CA193" s="19">
        <f t="shared" si="227"/>
        <v>-6.6217820275937811E-6</v>
      </c>
      <c r="CB193" s="19">
        <f t="shared" si="228"/>
        <v>-4.6488226956853396E-6</v>
      </c>
      <c r="CC193" s="19">
        <f t="shared" si="229"/>
        <v>-3.9549381547487883E-6</v>
      </c>
      <c r="CD193" s="19">
        <f t="shared" si="230"/>
        <v>-2.2351746300512242E-2</v>
      </c>
      <c r="CE193" s="19">
        <f t="shared" si="231"/>
        <v>-8.0352920055914883E-5</v>
      </c>
      <c r="CF193" s="19"/>
      <c r="CG193" s="19"/>
      <c r="CH193" s="19"/>
    </row>
    <row r="194" spans="1:86" x14ac:dyDescent="0.3">
      <c r="A194" s="2">
        <f t="shared" si="251"/>
        <v>2148</v>
      </c>
      <c r="B194" s="5">
        <f t="shared" si="252"/>
        <v>1165.3291167535328</v>
      </c>
      <c r="C194" s="5">
        <f t="shared" si="253"/>
        <v>2963.7863026261216</v>
      </c>
      <c r="D194" s="5">
        <f t="shared" si="254"/>
        <v>4368.8019067617724</v>
      </c>
      <c r="E194" s="15">
        <f t="shared" si="255"/>
        <v>3.4632632299548609E-6</v>
      </c>
      <c r="F194" s="15">
        <f t="shared" si="256"/>
        <v>6.8228607937915996E-6</v>
      </c>
      <c r="G194" s="15">
        <f t="shared" si="257"/>
        <v>1.3928627606777659E-5</v>
      </c>
      <c r="H194" s="5">
        <f t="shared" si="258"/>
        <v>247231.63863721609</v>
      </c>
      <c r="I194" s="5">
        <f t="shared" si="259"/>
        <v>100308.016575323</v>
      </c>
      <c r="J194" s="5">
        <f t="shared" si="260"/>
        <v>36095.175239708122</v>
      </c>
      <c r="K194" s="5">
        <f t="shared" si="261"/>
        <v>212156.06396755434</v>
      </c>
      <c r="L194" s="5">
        <f t="shared" si="262"/>
        <v>33844.55096726882</v>
      </c>
      <c r="M194" s="5">
        <f t="shared" si="263"/>
        <v>8262.0306459402873</v>
      </c>
      <c r="N194" s="15">
        <f t="shared" si="264"/>
        <v>4.2761951837901879E-3</v>
      </c>
      <c r="O194" s="15">
        <f t="shared" si="265"/>
        <v>6.7782794860731244E-3</v>
      </c>
      <c r="P194" s="15">
        <f t="shared" si="266"/>
        <v>6.2497842083932831E-3</v>
      </c>
      <c r="Q194" s="5">
        <f t="shared" si="267"/>
        <v>7842.6938101793658</v>
      </c>
      <c r="R194" s="5">
        <f t="shared" si="268"/>
        <v>11080.073659742802</v>
      </c>
      <c r="S194" s="5">
        <f t="shared" si="269"/>
        <v>6142.9076729173648</v>
      </c>
      <c r="T194" s="5">
        <f t="shared" si="270"/>
        <v>31.722047604463821</v>
      </c>
      <c r="U194" s="5">
        <f t="shared" si="271"/>
        <v>110.4604999484023</v>
      </c>
      <c r="V194" s="5">
        <f t="shared" si="272"/>
        <v>170.18639283844183</v>
      </c>
      <c r="W194" s="15">
        <f t="shared" si="273"/>
        <v>-1.0734613539272964E-2</v>
      </c>
      <c r="X194" s="15">
        <f t="shared" si="274"/>
        <v>-1.217998157191269E-2</v>
      </c>
      <c r="Y194" s="15">
        <f t="shared" si="275"/>
        <v>-9.7425357312937999E-3</v>
      </c>
      <c r="Z194" s="5">
        <f t="shared" si="290"/>
        <v>9915.1722116384772</v>
      </c>
      <c r="AA194" s="5">
        <f t="shared" si="291"/>
        <v>32074.5254209259</v>
      </c>
      <c r="AB194" s="5">
        <f t="shared" si="292"/>
        <v>52767.882142857525</v>
      </c>
      <c r="AC194" s="16">
        <f t="shared" si="276"/>
        <v>1.3221443786374154</v>
      </c>
      <c r="AD194" s="16">
        <f t="shared" si="277"/>
        <v>2.9956165509738191</v>
      </c>
      <c r="AE194" s="16">
        <f t="shared" si="278"/>
        <v>9.0101504889854809</v>
      </c>
      <c r="AF194" s="15">
        <f t="shared" si="279"/>
        <v>-4.0504037456468023E-3</v>
      </c>
      <c r="AG194" s="15">
        <f t="shared" si="280"/>
        <v>2.9673830763510267E-4</v>
      </c>
      <c r="AH194" s="15">
        <f t="shared" si="281"/>
        <v>9.7937136394747881E-3</v>
      </c>
      <c r="AI194" s="1">
        <f t="shared" si="245"/>
        <v>470907.69527436409</v>
      </c>
      <c r="AJ194" s="1">
        <f t="shared" si="246"/>
        <v>186467.37999309</v>
      </c>
      <c r="AK194" s="1">
        <f t="shared" si="247"/>
        <v>67470.175056030392</v>
      </c>
      <c r="AL194" s="14">
        <f t="shared" si="282"/>
        <v>69.882165127543317</v>
      </c>
      <c r="AM194" s="14">
        <f t="shared" si="283"/>
        <v>15.942608912095487</v>
      </c>
      <c r="AN194" s="14">
        <f t="shared" si="284"/>
        <v>5.1546617223073996</v>
      </c>
      <c r="AO194" s="11">
        <f t="shared" si="285"/>
        <v>5.1519201600910697E-3</v>
      </c>
      <c r="AP194" s="11">
        <f t="shared" si="286"/>
        <v>6.4900606006333163E-3</v>
      </c>
      <c r="AQ194" s="11">
        <f t="shared" si="287"/>
        <v>5.8873038435365635E-3</v>
      </c>
      <c r="AR194" s="1">
        <f t="shared" si="293"/>
        <v>247231.63863721609</v>
      </c>
      <c r="AS194" s="1">
        <f t="shared" si="288"/>
        <v>100308.016575323</v>
      </c>
      <c r="AT194" s="1">
        <f t="shared" si="289"/>
        <v>36095.175239708122</v>
      </c>
      <c r="AU194" s="1">
        <f t="shared" si="248"/>
        <v>49446.327727443218</v>
      </c>
      <c r="AV194" s="1">
        <f t="shared" si="249"/>
        <v>20061.6033150646</v>
      </c>
      <c r="AW194" s="1">
        <f t="shared" si="250"/>
        <v>7219.0350479416247</v>
      </c>
      <c r="AX194" s="1">
        <f t="shared" si="232"/>
        <v>169724.85117404346</v>
      </c>
      <c r="AY194" s="1">
        <f t="shared" si="219"/>
        <v>27075.640773815059</v>
      </c>
      <c r="AZ194" s="1">
        <f t="shared" si="220"/>
        <v>6609.6245167522293</v>
      </c>
      <c r="BA194" s="1">
        <f t="shared" si="233"/>
        <v>14032.816175069996</v>
      </c>
      <c r="BB194" s="1">
        <f t="shared" si="234"/>
        <v>30249.558105376658</v>
      </c>
      <c r="BC194" s="1">
        <f t="shared" si="235"/>
        <v>38429.214124045349</v>
      </c>
      <c r="BD194" s="1">
        <f t="shared" si="236"/>
        <v>593.42815707280181</v>
      </c>
      <c r="BE194" s="2">
        <f t="shared" si="242"/>
        <v>0.05</v>
      </c>
      <c r="BF194" s="2">
        <f t="shared" si="243"/>
        <v>3.8949976355871406E-2</v>
      </c>
      <c r="BG194" s="2">
        <f t="shared" si="244"/>
        <v>0.05</v>
      </c>
      <c r="BH194" s="2">
        <f t="shared" si="221"/>
        <v>4.6259673736756143E-2</v>
      </c>
      <c r="BI194" s="2">
        <f t="shared" si="237"/>
        <v>2.5000000000000006E-4</v>
      </c>
      <c r="BJ194" s="2">
        <f t="shared" si="222"/>
        <v>1.5171006581229417E-4</v>
      </c>
      <c r="BK194" s="2">
        <f t="shared" si="223"/>
        <v>2.5000000000000006E-4</v>
      </c>
      <c r="BL194" s="2">
        <f t="shared" si="224"/>
        <v>61.807909659304038</v>
      </c>
      <c r="BM194" s="2">
        <f t="shared" si="225"/>
        <v>15.217735796142946</v>
      </c>
      <c r="BN194" s="2">
        <f t="shared" si="226"/>
        <v>9.0237938099270334</v>
      </c>
      <c r="BO194" s="2">
        <f t="shared" si="238"/>
        <v>249.34679233005602</v>
      </c>
      <c r="BP194" s="2">
        <f t="shared" si="239"/>
        <v>24.361980871986379</v>
      </c>
      <c r="BQ194" s="2">
        <f t="shared" si="240"/>
        <v>6.840368378247268</v>
      </c>
      <c r="BR194" s="11">
        <f t="shared" si="241"/>
        <v>3.511009268300988E-2</v>
      </c>
      <c r="BS194" s="17">
        <f t="shared" si="294"/>
        <v>3.4727298437236338E-3</v>
      </c>
      <c r="BT194" s="17">
        <f t="shared" si="295"/>
        <v>1.9617746315683332E-2</v>
      </c>
      <c r="BU194" s="12">
        <f>(BU$3*temperature!$I304+BU$4*temperature!$I304^2+BU$5*temperature!$I304^6)*(K194/K$56)^$BW$1</f>
        <v>-8.7382949920140369</v>
      </c>
      <c r="BV194" s="12">
        <f>(BV$3*temperature!$I304+BV$4*temperature!$I304^2+BV$5*temperature!$I304^6)*(L194/L$56)^$BW$1</f>
        <v>-7.3792097259618501</v>
      </c>
      <c r="BW194" s="12">
        <f>(BW$3*temperature!$I304+BW$4*temperature!$I304^2+BW$5*temperature!$I304^6)*(M194/M$56)^$BW$1</f>
        <v>-7.3601058776925639</v>
      </c>
      <c r="BX194" s="12">
        <f>(BX$3*temperature!$M304+BX$4*temperature!$M304^2+BX$5*temperature!$M304^6)*(K194/K$56)^$BW$1</f>
        <v>-8.7383016117739256</v>
      </c>
      <c r="BY194" s="12">
        <f>(BY$3*temperature!$M304+BY$4*temperature!$M304^2+BY$5*temperature!$M304^6)*(L194/L$56)^$BW$1</f>
        <v>-7.3792143675704107</v>
      </c>
      <c r="BZ194" s="12">
        <f>(BZ$3*temperature!$M304+BZ$4*temperature!$M304^2+BZ$5*temperature!$M304^6)*(M194/M$56)^$BW$1</f>
        <v>-7.3601098244955336</v>
      </c>
      <c r="CA194" s="19">
        <f t="shared" si="227"/>
        <v>-6.6197598886930109E-6</v>
      </c>
      <c r="CB194" s="19">
        <f t="shared" si="228"/>
        <v>-4.6416085606182378E-6</v>
      </c>
      <c r="CC194" s="19">
        <f t="shared" si="229"/>
        <v>-3.9468029697786733E-6</v>
      </c>
      <c r="CD194" s="19">
        <f t="shared" si="230"/>
        <v>-2.2446651779319052E-2</v>
      </c>
      <c r="CE194" s="19">
        <f t="shared" si="231"/>
        <v>-7.7951157525713474E-5</v>
      </c>
      <c r="CF194" s="19"/>
      <c r="CG194" s="19"/>
      <c r="CH194" s="19"/>
    </row>
    <row r="195" spans="1:86" x14ac:dyDescent="0.3">
      <c r="A195" s="2">
        <f t="shared" si="251"/>
        <v>2149</v>
      </c>
      <c r="B195" s="5">
        <f t="shared" si="252"/>
        <v>1165.3329508029396</v>
      </c>
      <c r="C195" s="5">
        <f t="shared" si="253"/>
        <v>2963.8055130524185</v>
      </c>
      <c r="D195" s="5">
        <f t="shared" si="254"/>
        <v>4368.8597156058777</v>
      </c>
      <c r="E195" s="15">
        <f t="shared" si="255"/>
        <v>3.2901000684571177E-6</v>
      </c>
      <c r="F195" s="15">
        <f t="shared" si="256"/>
        <v>6.4817177541020191E-6</v>
      </c>
      <c r="G195" s="15">
        <f t="shared" si="257"/>
        <v>1.3232196226438776E-5</v>
      </c>
      <c r="H195" s="5">
        <f t="shared" si="258"/>
        <v>248270.98603952612</v>
      </c>
      <c r="I195" s="5">
        <f t="shared" si="259"/>
        <v>100979.9445119195</v>
      </c>
      <c r="J195" s="5">
        <f t="shared" si="260"/>
        <v>36318.449793367297</v>
      </c>
      <c r="K195" s="5">
        <f t="shared" si="261"/>
        <v>213047.25475106668</v>
      </c>
      <c r="L195" s="5">
        <f t="shared" si="262"/>
        <v>34071.042808716695</v>
      </c>
      <c r="M195" s="5">
        <f t="shared" si="263"/>
        <v>8313.0272330867501</v>
      </c>
      <c r="N195" s="15">
        <f t="shared" si="264"/>
        <v>4.2006378080647888E-3</v>
      </c>
      <c r="O195" s="15">
        <f t="shared" si="265"/>
        <v>6.6921213304591554E-3</v>
      </c>
      <c r="P195" s="15">
        <f t="shared" si="266"/>
        <v>6.1724035327224147E-3</v>
      </c>
      <c r="Q195" s="5">
        <f t="shared" si="267"/>
        <v>7791.1218281404454</v>
      </c>
      <c r="R195" s="5">
        <f t="shared" si="268"/>
        <v>11018.436046106293</v>
      </c>
      <c r="S195" s="5">
        <f t="shared" si="269"/>
        <v>6120.6882666129777</v>
      </c>
      <c r="T195" s="5">
        <f t="shared" si="270"/>
        <v>31.381523682755482</v>
      </c>
      <c r="U195" s="5">
        <f t="shared" si="271"/>
        <v>109.11509309460649</v>
      </c>
      <c r="V195" s="5">
        <f t="shared" si="272"/>
        <v>168.52834582523332</v>
      </c>
      <c r="W195" s="15">
        <f t="shared" si="273"/>
        <v>-1.0734613539272964E-2</v>
      </c>
      <c r="X195" s="15">
        <f t="shared" si="274"/>
        <v>-1.217998157191269E-2</v>
      </c>
      <c r="Y195" s="15">
        <f t="shared" si="275"/>
        <v>-9.7425357312937999E-3</v>
      </c>
      <c r="Z195" s="5">
        <f t="shared" si="290"/>
        <v>9810.8154854207041</v>
      </c>
      <c r="AA195" s="5">
        <f t="shared" si="291"/>
        <v>31908.303586117487</v>
      </c>
      <c r="AB195" s="5">
        <f t="shared" si="292"/>
        <v>53096.060645707505</v>
      </c>
      <c r="AC195" s="16">
        <f t="shared" si="276"/>
        <v>1.3167891600938966</v>
      </c>
      <c r="AD195" s="16">
        <f t="shared" si="277"/>
        <v>2.9965054651594789</v>
      </c>
      <c r="AE195" s="16">
        <f t="shared" si="278"/>
        <v>9.0983933227231777</v>
      </c>
      <c r="AF195" s="15">
        <f t="shared" si="279"/>
        <v>-4.0504037456468023E-3</v>
      </c>
      <c r="AG195" s="15">
        <f t="shared" si="280"/>
        <v>2.9673830763510267E-4</v>
      </c>
      <c r="AH195" s="15">
        <f t="shared" si="281"/>
        <v>9.7937136394747881E-3</v>
      </c>
      <c r="AI195" s="1">
        <f t="shared" si="245"/>
        <v>473263.25347437093</v>
      </c>
      <c r="AJ195" s="1">
        <f t="shared" si="246"/>
        <v>187882.24530884559</v>
      </c>
      <c r="AK195" s="1">
        <f t="shared" si="247"/>
        <v>67942.192598368987</v>
      </c>
      <c r="AL195" s="14">
        <f t="shared" si="282"/>
        <v>70.238592189541194</v>
      </c>
      <c r="AM195" s="14">
        <f t="shared" si="283"/>
        <v>16.045042725087466</v>
      </c>
      <c r="AN195" s="14">
        <f t="shared" si="284"/>
        <v>5.1847053114795711</v>
      </c>
      <c r="AO195" s="11">
        <f t="shared" si="285"/>
        <v>5.1004009584901594E-3</v>
      </c>
      <c r="AP195" s="11">
        <f t="shared" si="286"/>
        <v>6.4251599946269829E-3</v>
      </c>
      <c r="AQ195" s="11">
        <f t="shared" si="287"/>
        <v>5.8284308051011974E-3</v>
      </c>
      <c r="AR195" s="1">
        <f t="shared" si="293"/>
        <v>248270.98603952612</v>
      </c>
      <c r="AS195" s="1">
        <f t="shared" si="288"/>
        <v>100979.9445119195</v>
      </c>
      <c r="AT195" s="1">
        <f t="shared" si="289"/>
        <v>36318.449793367297</v>
      </c>
      <c r="AU195" s="1">
        <f t="shared" si="248"/>
        <v>49654.197207905228</v>
      </c>
      <c r="AV195" s="1">
        <f t="shared" si="249"/>
        <v>20195.988902383902</v>
      </c>
      <c r="AW195" s="1">
        <f t="shared" si="250"/>
        <v>7263.6899586734598</v>
      </c>
      <c r="AX195" s="1">
        <f t="shared" si="232"/>
        <v>170437.80380085332</v>
      </c>
      <c r="AY195" s="1">
        <f t="shared" si="219"/>
        <v>27256.834246973354</v>
      </c>
      <c r="AZ195" s="1">
        <f t="shared" si="220"/>
        <v>6650.4217864694001</v>
      </c>
      <c r="BA195" s="1">
        <f t="shared" si="233"/>
        <v>14037.7472334348</v>
      </c>
      <c r="BB195" s="1">
        <f t="shared" si="234"/>
        <v>30269.522248920821</v>
      </c>
      <c r="BC195" s="1">
        <f t="shared" si="235"/>
        <v>38456.606109328692</v>
      </c>
      <c r="BD195" s="1">
        <f t="shared" si="236"/>
        <v>576.52408599636999</v>
      </c>
      <c r="BE195" s="2">
        <f t="shared" si="242"/>
        <v>0.05</v>
      </c>
      <c r="BF195" s="2">
        <f t="shared" si="243"/>
        <v>3.8949976355871406E-2</v>
      </c>
      <c r="BG195" s="2">
        <f t="shared" si="244"/>
        <v>0.05</v>
      </c>
      <c r="BH195" s="2">
        <f t="shared" si="221"/>
        <v>4.6281317926917358E-2</v>
      </c>
      <c r="BI195" s="2">
        <f t="shared" si="237"/>
        <v>2.5000000000000006E-4</v>
      </c>
      <c r="BJ195" s="2">
        <f t="shared" si="222"/>
        <v>1.5171006581229417E-4</v>
      </c>
      <c r="BK195" s="2">
        <f t="shared" si="223"/>
        <v>2.5000000000000006E-4</v>
      </c>
      <c r="BL195" s="2">
        <f t="shared" si="224"/>
        <v>62.067746509881545</v>
      </c>
      <c r="BM195" s="2">
        <f t="shared" si="225"/>
        <v>15.319674027625121</v>
      </c>
      <c r="BN195" s="2">
        <f t="shared" si="226"/>
        <v>9.0796124483418268</v>
      </c>
      <c r="BO195" s="2">
        <f t="shared" si="238"/>
        <v>253.0584602355101</v>
      </c>
      <c r="BP195" s="2">
        <f t="shared" si="239"/>
        <v>24.652933619872506</v>
      </c>
      <c r="BQ195" s="2">
        <f t="shared" si="240"/>
        <v>6.8401401820953049</v>
      </c>
      <c r="BR195" s="11">
        <f t="shared" si="241"/>
        <v>3.5033123375484337E-2</v>
      </c>
      <c r="BS195" s="17">
        <f t="shared" si="294"/>
        <v>3.354937671144045E-3</v>
      </c>
      <c r="BT195" s="17">
        <f t="shared" si="295"/>
        <v>1.9046355646294498E-2</v>
      </c>
      <c r="BU195" s="12">
        <f>(BU$3*temperature!$I305+BU$4*temperature!$I305^2+BU$5*temperature!$I305^6)*(K195/K$56)^$BW$1</f>
        <v>-8.9114755027607711</v>
      </c>
      <c r="BV195" s="12">
        <f>(BV$3*temperature!$I305+BV$4*temperature!$I305^2+BV$5*temperature!$I305^6)*(L195/L$56)^$BW$1</f>
        <v>-7.4946443806784835</v>
      </c>
      <c r="BW195" s="12">
        <f>(BW$3*temperature!$I305+BW$4*temperature!$I305^2+BW$5*temperature!$I305^6)*(M195/M$56)^$BW$1</f>
        <v>-7.4573811643762635</v>
      </c>
      <c r="BX195" s="12">
        <f>(BX$3*temperature!$M305+BX$4*temperature!$M305^2+BX$5*temperature!$M305^6)*(K195/K$56)^$BW$1</f>
        <v>-8.9114821201547514</v>
      </c>
      <c r="BY195" s="12">
        <f>(BY$3*temperature!$M305+BY$4*temperature!$M305^2+BY$5*temperature!$M305^6)*(L195/L$56)^$BW$1</f>
        <v>-7.4946490149154865</v>
      </c>
      <c r="BZ195" s="12">
        <f>(BZ$3*temperature!$M305+BZ$4*temperature!$M305^2+BZ$5*temperature!$M305^6)*(M195/M$56)^$BW$1</f>
        <v>-7.457385102958316</v>
      </c>
      <c r="CA195" s="19">
        <f t="shared" si="227"/>
        <v>-6.6173939803348958E-6</v>
      </c>
      <c r="CB195" s="19">
        <f t="shared" si="228"/>
        <v>-4.6342370030316715E-6</v>
      </c>
      <c r="CC195" s="19">
        <f t="shared" si="229"/>
        <v>-3.9385820524984183E-6</v>
      </c>
      <c r="CD195" s="19">
        <f t="shared" si="230"/>
        <v>-2.2539151184617124E-2</v>
      </c>
      <c r="CE195" s="19">
        <f t="shared" si="231"/>
        <v>-7.5617447384882915E-5</v>
      </c>
      <c r="CF195" s="19"/>
      <c r="CG195" s="19"/>
      <c r="CH195" s="19"/>
    </row>
    <row r="196" spans="1:86" x14ac:dyDescent="0.3">
      <c r="A196" s="2">
        <f t="shared" si="251"/>
        <v>2150</v>
      </c>
      <c r="B196" s="5">
        <f t="shared" si="252"/>
        <v>1165.3365931618598</v>
      </c>
      <c r="C196" s="5">
        <f t="shared" si="253"/>
        <v>2963.8237630756917</v>
      </c>
      <c r="D196" s="5">
        <f t="shared" si="254"/>
        <v>4368.9146347344686</v>
      </c>
      <c r="E196" s="15">
        <f t="shared" si="255"/>
        <v>3.1255950650342616E-6</v>
      </c>
      <c r="F196" s="15">
        <f t="shared" si="256"/>
        <v>6.1576318663969183E-6</v>
      </c>
      <c r="G196" s="15">
        <f t="shared" si="257"/>
        <v>1.2570586415116835E-5</v>
      </c>
      <c r="H196" s="5">
        <f t="shared" si="258"/>
        <v>249296.11836153589</v>
      </c>
      <c r="I196" s="5">
        <f t="shared" si="259"/>
        <v>101647.73878848246</v>
      </c>
      <c r="J196" s="5">
        <f t="shared" si="260"/>
        <v>36540.302754143413</v>
      </c>
      <c r="K196" s="5">
        <f t="shared" si="261"/>
        <v>213926.27660059227</v>
      </c>
      <c r="L196" s="5">
        <f t="shared" si="262"/>
        <v>34296.148122855353</v>
      </c>
      <c r="M196" s="5">
        <f t="shared" si="263"/>
        <v>8363.7026147489014</v>
      </c>
      <c r="N196" s="15">
        <f t="shared" si="264"/>
        <v>4.1259477882158446E-3</v>
      </c>
      <c r="O196" s="15">
        <f t="shared" si="265"/>
        <v>6.6069393708449997E-3</v>
      </c>
      <c r="P196" s="15">
        <f t="shared" si="266"/>
        <v>6.0958998739302217E-3</v>
      </c>
      <c r="Q196" s="5">
        <f t="shared" si="267"/>
        <v>7739.3120257017163</v>
      </c>
      <c r="R196" s="5">
        <f t="shared" si="268"/>
        <v>10956.210620937321</v>
      </c>
      <c r="S196" s="5">
        <f t="shared" si="269"/>
        <v>6098.0814960524858</v>
      </c>
      <c r="T196" s="5">
        <f t="shared" si="270"/>
        <v>31.044655153747559</v>
      </c>
      <c r="U196" s="5">
        <f t="shared" si="271"/>
        <v>107.78607327149665</v>
      </c>
      <c r="V196" s="5">
        <f t="shared" si="272"/>
        <v>166.88645239429513</v>
      </c>
      <c r="W196" s="15">
        <f t="shared" si="273"/>
        <v>-1.0734613539272964E-2</v>
      </c>
      <c r="X196" s="15">
        <f t="shared" si="274"/>
        <v>-1.217998157191269E-2</v>
      </c>
      <c r="Y196" s="15">
        <f t="shared" si="275"/>
        <v>-9.7425357312937999E-3</v>
      </c>
      <c r="Z196" s="5">
        <f t="shared" si="290"/>
        <v>9706.8250736302471</v>
      </c>
      <c r="AA196" s="5">
        <f t="shared" si="291"/>
        <v>31740.215845077626</v>
      </c>
      <c r="AB196" s="5">
        <f t="shared" si="292"/>
        <v>53422.134495352293</v>
      </c>
      <c r="AC196" s="16">
        <f t="shared" si="276"/>
        <v>1.3114556323476252</v>
      </c>
      <c r="AD196" s="16">
        <f t="shared" si="277"/>
        <v>2.9973946431200296</v>
      </c>
      <c r="AE196" s="16">
        <f t="shared" si="278"/>
        <v>9.1875003815052381</v>
      </c>
      <c r="AF196" s="15">
        <f t="shared" si="279"/>
        <v>-4.0504037456468023E-3</v>
      </c>
      <c r="AG196" s="15">
        <f t="shared" si="280"/>
        <v>2.9673830763510267E-4</v>
      </c>
      <c r="AH196" s="15">
        <f t="shared" si="281"/>
        <v>9.7937136394747881E-3</v>
      </c>
      <c r="AI196" s="1">
        <f t="shared" si="245"/>
        <v>475591.1253348391</v>
      </c>
      <c r="AJ196" s="1">
        <f t="shared" si="246"/>
        <v>189290.00968034493</v>
      </c>
      <c r="AK196" s="1">
        <f t="shared" si="247"/>
        <v>68411.663297205552</v>
      </c>
      <c r="AL196" s="14">
        <f t="shared" si="282"/>
        <v>70.593254722638463</v>
      </c>
      <c r="AM196" s="14">
        <f t="shared" si="283"/>
        <v>16.147103772050485</v>
      </c>
      <c r="AN196" s="14">
        <f t="shared" si="284"/>
        <v>5.2146218206708417</v>
      </c>
      <c r="AO196" s="11">
        <f t="shared" si="285"/>
        <v>5.0493969489052576E-3</v>
      </c>
      <c r="AP196" s="11">
        <f t="shared" si="286"/>
        <v>6.3609083946807128E-3</v>
      </c>
      <c r="AQ196" s="11">
        <f t="shared" si="287"/>
        <v>5.7701464970501852E-3</v>
      </c>
      <c r="AR196" s="1">
        <f t="shared" si="293"/>
        <v>249296.11836153589</v>
      </c>
      <c r="AS196" s="1">
        <f t="shared" si="288"/>
        <v>101647.73878848246</v>
      </c>
      <c r="AT196" s="1">
        <f t="shared" si="289"/>
        <v>36540.302754143413</v>
      </c>
      <c r="AU196" s="1">
        <f t="shared" si="248"/>
        <v>49859.223672307184</v>
      </c>
      <c r="AV196" s="1">
        <f t="shared" si="249"/>
        <v>20329.547757696491</v>
      </c>
      <c r="AW196" s="1">
        <f t="shared" si="250"/>
        <v>7308.0605508286826</v>
      </c>
      <c r="AX196" s="1">
        <f t="shared" si="232"/>
        <v>171141.0212804738</v>
      </c>
      <c r="AY196" s="1">
        <f t="shared" si="219"/>
        <v>27436.918498284278</v>
      </c>
      <c r="AZ196" s="1">
        <f t="shared" si="220"/>
        <v>6690.9620917991206</v>
      </c>
      <c r="BA196" s="1">
        <f t="shared" si="233"/>
        <v>14042.589335865001</v>
      </c>
      <c r="BB196" s="1">
        <f t="shared" si="234"/>
        <v>30289.226037030076</v>
      </c>
      <c r="BC196" s="1">
        <f t="shared" si="235"/>
        <v>38483.641151553064</v>
      </c>
      <c r="BD196" s="1">
        <f t="shared" si="236"/>
        <v>560.09647704104668</v>
      </c>
      <c r="BE196" s="2">
        <f t="shared" si="242"/>
        <v>0.05</v>
      </c>
      <c r="BF196" s="2">
        <f t="shared" si="243"/>
        <v>3.8949976355871406E-2</v>
      </c>
      <c r="BG196" s="2">
        <f t="shared" si="244"/>
        <v>0.05</v>
      </c>
      <c r="BH196" s="2">
        <f t="shared" si="221"/>
        <v>4.6303012711694E-2</v>
      </c>
      <c r="BI196" s="2">
        <f t="shared" si="237"/>
        <v>2.5000000000000006E-4</v>
      </c>
      <c r="BJ196" s="2">
        <f t="shared" si="222"/>
        <v>1.5171006581229417E-4</v>
      </c>
      <c r="BK196" s="2">
        <f t="shared" si="223"/>
        <v>2.5000000000000006E-4</v>
      </c>
      <c r="BL196" s="2">
        <f t="shared" si="224"/>
        <v>62.324029590383986</v>
      </c>
      <c r="BM196" s="2">
        <f t="shared" si="225"/>
        <v>15.42098514127156</v>
      </c>
      <c r="BN196" s="2">
        <f t="shared" si="226"/>
        <v>9.1350756885358546</v>
      </c>
      <c r="BO196" s="2">
        <f t="shared" si="238"/>
        <v>256.82560102868109</v>
      </c>
      <c r="BP196" s="2">
        <f t="shared" si="239"/>
        <v>24.947385624368316</v>
      </c>
      <c r="BQ196" s="2">
        <f t="shared" si="240"/>
        <v>6.8399181536489175</v>
      </c>
      <c r="BR196" s="11">
        <f t="shared" si="241"/>
        <v>3.4957025390270208E-2</v>
      </c>
      <c r="BS196" s="17">
        <f t="shared" si="294"/>
        <v>3.2413819378096917E-3</v>
      </c>
      <c r="BT196" s="17">
        <f t="shared" si="295"/>
        <v>1.8491607423586891E-2</v>
      </c>
      <c r="BU196" s="12">
        <f>(BU$3*temperature!$I306+BU$4*temperature!$I306^2+BU$5*temperature!$I306^6)*(K196/K$56)^$BW$1</f>
        <v>-9.0849555918983196</v>
      </c>
      <c r="BV196" s="12">
        <f>(BV$3*temperature!$I306+BV$4*temperature!$I306^2+BV$5*temperature!$I306^6)*(L196/L$56)^$BW$1</f>
        <v>-7.6101095799614669</v>
      </c>
      <c r="BW196" s="12">
        <f>(BW$3*temperature!$I306+BW$4*temperature!$I306^2+BW$5*temperature!$I306^6)*(M196/M$56)^$BW$1</f>
        <v>-7.5546499611920419</v>
      </c>
      <c r="BX196" s="12">
        <f>(BX$3*temperature!$M306+BX$4*temperature!$M306^2+BX$5*temperature!$M306^6)*(K196/K$56)^$BW$1</f>
        <v>-9.0849622065977034</v>
      </c>
      <c r="BY196" s="12">
        <f>(BY$3*temperature!$M306+BY$4*temperature!$M306^2+BY$5*temperature!$M306^6)*(L196/L$56)^$BW$1</f>
        <v>-7.6101142066786949</v>
      </c>
      <c r="BZ196" s="12">
        <f>(BZ$3*temperature!$M306+BZ$4*temperature!$M306^2+BZ$5*temperature!$M306^6)*(M196/M$56)^$BW$1</f>
        <v>-7.5546538914739614</v>
      </c>
      <c r="CA196" s="19">
        <f t="shared" si="227"/>
        <v>-6.6146993837890022E-6</v>
      </c>
      <c r="CB196" s="19">
        <f t="shared" si="228"/>
        <v>-4.6267172280067825E-6</v>
      </c>
      <c r="CC196" s="19">
        <f t="shared" si="229"/>
        <v>-3.9302819194730887E-6</v>
      </c>
      <c r="CD196" s="19">
        <f t="shared" si="230"/>
        <v>-2.2629279159943286E-2</v>
      </c>
      <c r="CE196" s="19">
        <f t="shared" si="231"/>
        <v>-7.335013673469344E-5</v>
      </c>
      <c r="CF196" s="19"/>
      <c r="CG196" s="19"/>
      <c r="CH196" s="19"/>
    </row>
    <row r="197" spans="1:86" x14ac:dyDescent="0.3">
      <c r="A197" s="2">
        <f t="shared" si="251"/>
        <v>2151</v>
      </c>
      <c r="B197" s="5">
        <f t="shared" si="252"/>
        <v>1165.3400534136495</v>
      </c>
      <c r="C197" s="5">
        <f t="shared" si="253"/>
        <v>2963.8411007045588</v>
      </c>
      <c r="D197" s="5">
        <f t="shared" si="254"/>
        <v>4368.9668085624771</v>
      </c>
      <c r="E197" s="15">
        <f t="shared" si="255"/>
        <v>2.9693153117825486E-6</v>
      </c>
      <c r="F197" s="15">
        <f t="shared" si="256"/>
        <v>5.8497502730770722E-6</v>
      </c>
      <c r="G197" s="15">
        <f t="shared" si="257"/>
        <v>1.1942057094360993E-5</v>
      </c>
      <c r="H197" s="5">
        <f t="shared" si="258"/>
        <v>250307.0380817629</v>
      </c>
      <c r="I197" s="5">
        <f t="shared" si="259"/>
        <v>102311.3572407787</v>
      </c>
      <c r="J197" s="5">
        <f t="shared" si="260"/>
        <v>36760.723975387409</v>
      </c>
      <c r="K197" s="5">
        <f t="shared" si="261"/>
        <v>214793.13042449238</v>
      </c>
      <c r="L197" s="5">
        <f t="shared" si="262"/>
        <v>34519.852368758038</v>
      </c>
      <c r="M197" s="5">
        <f t="shared" si="263"/>
        <v>8414.0543030316148</v>
      </c>
      <c r="N197" s="15">
        <f t="shared" si="264"/>
        <v>4.0521147643706179E-3</v>
      </c>
      <c r="O197" s="15">
        <f t="shared" si="265"/>
        <v>6.5227221757186982E-3</v>
      </c>
      <c r="P197" s="15">
        <f t="shared" si="266"/>
        <v>6.0202628670609215E-3</v>
      </c>
      <c r="Q197" s="5">
        <f t="shared" si="267"/>
        <v>7687.2802647502895</v>
      </c>
      <c r="R197" s="5">
        <f t="shared" si="268"/>
        <v>10893.421784803606</v>
      </c>
      <c r="S197" s="5">
        <f t="shared" si="269"/>
        <v>6075.0976525786155</v>
      </c>
      <c r="T197" s="5">
        <f t="shared" si="270"/>
        <v>30.711402778212079</v>
      </c>
      <c r="U197" s="5">
        <f t="shared" si="271"/>
        <v>106.47324088534099</v>
      </c>
      <c r="V197" s="5">
        <f t="shared" si="272"/>
        <v>165.26055516877486</v>
      </c>
      <c r="W197" s="15">
        <f t="shared" si="273"/>
        <v>-1.0734613539272964E-2</v>
      </c>
      <c r="X197" s="15">
        <f t="shared" si="274"/>
        <v>-1.217998157191269E-2</v>
      </c>
      <c r="Y197" s="15">
        <f t="shared" si="275"/>
        <v>-9.7425357312937999E-3</v>
      </c>
      <c r="Z197" s="5">
        <f t="shared" si="290"/>
        <v>9603.2210179215472</v>
      </c>
      <c r="AA197" s="5">
        <f t="shared" si="291"/>
        <v>31570.331758739267</v>
      </c>
      <c r="AB197" s="5">
        <f t="shared" si="292"/>
        <v>53746.088411179713</v>
      </c>
      <c r="AC197" s="16">
        <f t="shared" si="276"/>
        <v>1.3061437075421147</v>
      </c>
      <c r="AD197" s="16">
        <f t="shared" si="277"/>
        <v>2.9982840849337435</v>
      </c>
      <c r="AE197" s="16">
        <f t="shared" si="278"/>
        <v>9.2774801293042657</v>
      </c>
      <c r="AF197" s="15">
        <f t="shared" si="279"/>
        <v>-4.0504037456468023E-3</v>
      </c>
      <c r="AG197" s="15">
        <f t="shared" si="280"/>
        <v>2.9673830763510267E-4</v>
      </c>
      <c r="AH197" s="15">
        <f t="shared" si="281"/>
        <v>9.7937136394747881E-3</v>
      </c>
      <c r="AI197" s="1">
        <f t="shared" si="245"/>
        <v>477891.23647366243</v>
      </c>
      <c r="AJ197" s="1">
        <f t="shared" si="246"/>
        <v>190690.55647000694</v>
      </c>
      <c r="AK197" s="1">
        <f t="shared" si="247"/>
        <v>68878.557518313683</v>
      </c>
      <c r="AL197" s="14">
        <f t="shared" si="282"/>
        <v>70.946143553998141</v>
      </c>
      <c r="AM197" s="14">
        <f t="shared" si="283"/>
        <v>16.248786917504567</v>
      </c>
      <c r="AN197" s="14">
        <f t="shared" si="284"/>
        <v>5.2444100611845075</v>
      </c>
      <c r="AO197" s="11">
        <f t="shared" si="285"/>
        <v>4.9989029794162048E-3</v>
      </c>
      <c r="AP197" s="11">
        <f t="shared" si="286"/>
        <v>6.2972993107339057E-3</v>
      </c>
      <c r="AQ197" s="11">
        <f t="shared" si="287"/>
        <v>5.7124450320796836E-3</v>
      </c>
      <c r="AR197" s="1">
        <f t="shared" si="293"/>
        <v>250307.0380817629</v>
      </c>
      <c r="AS197" s="1">
        <f t="shared" si="288"/>
        <v>102311.3572407787</v>
      </c>
      <c r="AT197" s="1">
        <f t="shared" si="289"/>
        <v>36760.723975387409</v>
      </c>
      <c r="AU197" s="1">
        <f t="shared" si="248"/>
        <v>50061.407616352582</v>
      </c>
      <c r="AV197" s="1">
        <f t="shared" si="249"/>
        <v>20462.271448155741</v>
      </c>
      <c r="AW197" s="1">
        <f t="shared" si="250"/>
        <v>7352.1447950774818</v>
      </c>
      <c r="AX197" s="1">
        <f t="shared" si="232"/>
        <v>171834.5043395939</v>
      </c>
      <c r="AY197" s="1">
        <f t="shared" si="219"/>
        <v>27615.881895006434</v>
      </c>
      <c r="AZ197" s="1">
        <f t="shared" si="220"/>
        <v>6731.2434424252915</v>
      </c>
      <c r="BA197" s="1">
        <f t="shared" si="233"/>
        <v>14047.34358291458</v>
      </c>
      <c r="BB197" s="1">
        <f t="shared" si="234"/>
        <v>30308.67275669684</v>
      </c>
      <c r="BC197" s="1">
        <f t="shared" si="235"/>
        <v>38510.324196907168</v>
      </c>
      <c r="BD197" s="1">
        <f t="shared" si="236"/>
        <v>544.13211470563215</v>
      </c>
      <c r="BE197" s="2">
        <f t="shared" si="242"/>
        <v>0.05</v>
      </c>
      <c r="BF197" s="2">
        <f t="shared" si="243"/>
        <v>3.8949976355871406E-2</v>
      </c>
      <c r="BG197" s="2">
        <f t="shared" si="244"/>
        <v>0.05</v>
      </c>
      <c r="BH197" s="2">
        <f t="shared" si="221"/>
        <v>4.632475525590439E-2</v>
      </c>
      <c r="BI197" s="2">
        <f t="shared" si="237"/>
        <v>2.5000000000000006E-4</v>
      </c>
      <c r="BJ197" s="2">
        <f t="shared" si="222"/>
        <v>1.5171006581229417E-4</v>
      </c>
      <c r="BK197" s="2">
        <f t="shared" si="223"/>
        <v>2.5000000000000006E-4</v>
      </c>
      <c r="BL197" s="2">
        <f t="shared" si="224"/>
        <v>62.576759520440739</v>
      </c>
      <c r="BM197" s="2">
        <f t="shared" si="225"/>
        <v>15.521662740343675</v>
      </c>
      <c r="BN197" s="2">
        <f t="shared" si="226"/>
        <v>9.1901809938468553</v>
      </c>
      <c r="BO197" s="2">
        <f t="shared" si="238"/>
        <v>260.64904433068813</v>
      </c>
      <c r="BP197" s="2">
        <f t="shared" si="239"/>
        <v>25.245378958441343</v>
      </c>
      <c r="BQ197" s="2">
        <f t="shared" si="240"/>
        <v>6.8397022112851715</v>
      </c>
      <c r="BR197" s="11">
        <f t="shared" si="241"/>
        <v>3.4881788928454255E-2</v>
      </c>
      <c r="BS197" s="17">
        <f t="shared" si="294"/>
        <v>3.1319000289769562E-3</v>
      </c>
      <c r="BT197" s="17">
        <f t="shared" si="295"/>
        <v>1.7953016916103778E-2</v>
      </c>
      <c r="BU197" s="12">
        <f>(BU$3*temperature!$I307+BU$4*temperature!$I307^2+BU$5*temperature!$I307^6)*(K197/K$56)^$BW$1</f>
        <v>-9.2587183459902356</v>
      </c>
      <c r="BV197" s="12">
        <f>(BV$3*temperature!$I307+BV$4*temperature!$I307^2+BV$5*temperature!$I307^6)*(L197/L$56)^$BW$1</f>
        <v>-7.7255951592236949</v>
      </c>
      <c r="BW197" s="12">
        <f>(BW$3*temperature!$I307+BW$4*temperature!$I307^2+BW$5*temperature!$I307^6)*(M197/M$56)^$BW$1</f>
        <v>-7.6519042078331099</v>
      </c>
      <c r="BX197" s="12">
        <f>(BX$3*temperature!$M307+BX$4*temperature!$M307^2+BX$5*temperature!$M307^6)*(K197/K$56)^$BW$1</f>
        <v>-9.2587249576809558</v>
      </c>
      <c r="BY197" s="12">
        <f>(BY$3*temperature!$M307+BY$4*temperature!$M307^2+BY$5*temperature!$M307^6)*(L197/L$56)^$BW$1</f>
        <v>-7.7255997782818167</v>
      </c>
      <c r="BZ197" s="12">
        <f>(BZ$3*temperature!$M307+BZ$4*temperature!$M307^2+BZ$5*temperature!$M307^6)*(M197/M$56)^$BW$1</f>
        <v>-7.6519081297419538</v>
      </c>
      <c r="CA197" s="19">
        <f t="shared" si="227"/>
        <v>-6.6116907202484754E-6</v>
      </c>
      <c r="CB197" s="19">
        <f t="shared" si="228"/>
        <v>-4.6190581217686599E-6</v>
      </c>
      <c r="CC197" s="19">
        <f t="shared" si="229"/>
        <v>-3.9219088439068628E-6</v>
      </c>
      <c r="CD197" s="19">
        <f t="shared" si="230"/>
        <v>-2.2717070349777581E-2</v>
      </c>
      <c r="CE197" s="19">
        <f t="shared" si="231"/>
        <v>-7.1147593286739955E-5</v>
      </c>
      <c r="CF197" s="19"/>
      <c r="CG197" s="19"/>
      <c r="CH197" s="19"/>
    </row>
    <row r="198" spans="1:86" x14ac:dyDescent="0.3">
      <c r="A198" s="2">
        <f t="shared" si="251"/>
        <v>2152</v>
      </c>
      <c r="B198" s="5">
        <f t="shared" si="252"/>
        <v>1165.3433406626102</v>
      </c>
      <c r="C198" s="5">
        <f t="shared" si="253"/>
        <v>2963.857571548333</v>
      </c>
      <c r="D198" s="5">
        <f t="shared" si="254"/>
        <v>4369.0163742909945</v>
      </c>
      <c r="E198" s="15">
        <f t="shared" si="255"/>
        <v>2.8208495461934209E-6</v>
      </c>
      <c r="F198" s="15">
        <f t="shared" si="256"/>
        <v>5.5572627594232186E-6</v>
      </c>
      <c r="G198" s="15">
        <f t="shared" si="257"/>
        <v>1.1344954239642942E-5</v>
      </c>
      <c r="H198" s="5">
        <f t="shared" si="258"/>
        <v>251303.75082303653</v>
      </c>
      <c r="I198" s="5">
        <f t="shared" si="259"/>
        <v>102970.75920357602</v>
      </c>
      <c r="J198" s="5">
        <f t="shared" si="260"/>
        <v>36979.703735565563</v>
      </c>
      <c r="K198" s="5">
        <f t="shared" si="261"/>
        <v>215647.81987782766</v>
      </c>
      <c r="L198" s="5">
        <f t="shared" si="262"/>
        <v>34742.141522604819</v>
      </c>
      <c r="M198" s="5">
        <f t="shared" si="263"/>
        <v>8464.0799135404104</v>
      </c>
      <c r="N198" s="15">
        <f t="shared" si="264"/>
        <v>3.9791284369576907E-3</v>
      </c>
      <c r="O198" s="15">
        <f t="shared" si="265"/>
        <v>6.4394584157596579E-3</v>
      </c>
      <c r="P198" s="15">
        <f t="shared" si="266"/>
        <v>5.9454822499507287E-3</v>
      </c>
      <c r="Q198" s="5">
        <f t="shared" si="267"/>
        <v>7635.0421370786262</v>
      </c>
      <c r="R198" s="5">
        <f t="shared" si="268"/>
        <v>10830.093632000797</v>
      </c>
      <c r="S198" s="5">
        <f t="shared" si="269"/>
        <v>6051.746943499149</v>
      </c>
      <c r="T198" s="5">
        <f t="shared" si="270"/>
        <v>30.38172773813902</v>
      </c>
      <c r="U198" s="5">
        <f t="shared" si="271"/>
        <v>105.17639877345572</v>
      </c>
      <c r="V198" s="5">
        <f t="shared" si="272"/>
        <v>163.65049830506962</v>
      </c>
      <c r="W198" s="15">
        <f t="shared" si="273"/>
        <v>-1.0734613539272964E-2</v>
      </c>
      <c r="X198" s="15">
        <f t="shared" si="274"/>
        <v>-1.217998157191269E-2</v>
      </c>
      <c r="Y198" s="15">
        <f t="shared" si="275"/>
        <v>-9.7425357312937999E-3</v>
      </c>
      <c r="Z198" s="5">
        <f t="shared" si="290"/>
        <v>9500.0226920888581</v>
      </c>
      <c r="AA198" s="5">
        <f t="shared" si="291"/>
        <v>31398.720104328746</v>
      </c>
      <c r="AB198" s="5">
        <f t="shared" si="292"/>
        <v>54067.907748857535</v>
      </c>
      <c r="AC198" s="16">
        <f t="shared" si="276"/>
        <v>1.3008532981767331</v>
      </c>
      <c r="AD198" s="16">
        <f t="shared" si="277"/>
        <v>2.999173790678916</v>
      </c>
      <c r="AE198" s="16">
        <f t="shared" si="278"/>
        <v>9.3683411129865899</v>
      </c>
      <c r="AF198" s="15">
        <f t="shared" si="279"/>
        <v>-4.0504037456468023E-3</v>
      </c>
      <c r="AG198" s="15">
        <f t="shared" si="280"/>
        <v>2.9673830763510267E-4</v>
      </c>
      <c r="AH198" s="15">
        <f t="shared" si="281"/>
        <v>9.7937136394747881E-3</v>
      </c>
      <c r="AI198" s="1">
        <f t="shared" si="245"/>
        <v>480163.52044264879</v>
      </c>
      <c r="AJ198" s="1">
        <f t="shared" si="246"/>
        <v>192083.77227116199</v>
      </c>
      <c r="AK198" s="1">
        <f t="shared" si="247"/>
        <v>69342.846561559796</v>
      </c>
      <c r="AL198" s="14">
        <f t="shared" si="282"/>
        <v>71.297249913504402</v>
      </c>
      <c r="AM198" s="14">
        <f t="shared" si="283"/>
        <v>16.350087157413871</v>
      </c>
      <c r="AN198" s="14">
        <f t="shared" si="284"/>
        <v>5.2740688813427079</v>
      </c>
      <c r="AO198" s="11">
        <f t="shared" si="285"/>
        <v>4.9489139496220426E-3</v>
      </c>
      <c r="AP198" s="11">
        <f t="shared" si="286"/>
        <v>6.2343263176265666E-3</v>
      </c>
      <c r="AQ198" s="11">
        <f t="shared" si="287"/>
        <v>5.6553205817588869E-3</v>
      </c>
      <c r="AR198" s="1">
        <f t="shared" si="293"/>
        <v>251303.75082303653</v>
      </c>
      <c r="AS198" s="1">
        <f t="shared" si="288"/>
        <v>102970.75920357602</v>
      </c>
      <c r="AT198" s="1">
        <f t="shared" si="289"/>
        <v>36979.703735565563</v>
      </c>
      <c r="AU198" s="1">
        <f t="shared" si="248"/>
        <v>50260.750164607307</v>
      </c>
      <c r="AV198" s="1">
        <f t="shared" si="249"/>
        <v>20594.151840715203</v>
      </c>
      <c r="AW198" s="1">
        <f t="shared" si="250"/>
        <v>7395.9407471131126</v>
      </c>
      <c r="AX198" s="1">
        <f t="shared" si="232"/>
        <v>172518.25590226211</v>
      </c>
      <c r="AY198" s="1">
        <f t="shared" ref="AY198:AY261" si="296">(AS198-AV198)/C198*1000</f>
        <v>27793.713218083856</v>
      </c>
      <c r="AZ198" s="1">
        <f t="shared" ref="AZ198:AZ261" si="297">(AT198-AW198)/D198*1000</f>
        <v>6771.2639308323296</v>
      </c>
      <c r="BA198" s="1">
        <f t="shared" si="233"/>
        <v>14052.011057873318</v>
      </c>
      <c r="BB198" s="1">
        <f t="shared" si="234"/>
        <v>30327.865639490799</v>
      </c>
      <c r="BC198" s="1">
        <f t="shared" si="235"/>
        <v>38536.66008913589</v>
      </c>
      <c r="BD198" s="1">
        <f t="shared" si="236"/>
        <v>528.61814063602026</v>
      </c>
      <c r="BE198" s="2">
        <f t="shared" si="242"/>
        <v>0.05</v>
      </c>
      <c r="BF198" s="2">
        <f t="shared" si="243"/>
        <v>3.8949976355871406E-2</v>
      </c>
      <c r="BG198" s="2">
        <f t="shared" si="244"/>
        <v>0.05</v>
      </c>
      <c r="BH198" s="2">
        <f t="shared" ref="BH198:BH261" si="298">(BE198*Z198+BF198*AA198+BG198*AB198)/(Z198+AA198+AB198)</f>
        <v>4.6346542733095582E-2</v>
      </c>
      <c r="BI198" s="2">
        <f t="shared" si="237"/>
        <v>2.5000000000000006E-4</v>
      </c>
      <c r="BJ198" s="2">
        <f t="shared" ref="BJ198:BJ261" si="299">BJ$5*BF198^2</f>
        <v>1.5171006581229417E-4</v>
      </c>
      <c r="BK198" s="2">
        <f t="shared" ref="BK198:BK261" si="300">BK$5*BG198^2</f>
        <v>2.5000000000000006E-4</v>
      </c>
      <c r="BL198" s="2">
        <f t="shared" ref="BL198:BL261" si="301">BI198*AR198</f>
        <v>62.825937705759152</v>
      </c>
      <c r="BM198" s="2">
        <f t="shared" ref="BM198:BM261" si="302">BJ198*AS198</f>
        <v>15.621700655516413</v>
      </c>
      <c r="BN198" s="2">
        <f t="shared" ref="BN198:BN261" si="303">BK198*AT198</f>
        <v>9.2449259338913929</v>
      </c>
      <c r="BO198" s="2">
        <f t="shared" si="238"/>
        <v>264.52963215794182</v>
      </c>
      <c r="BP198" s="2">
        <f t="shared" si="239"/>
        <v>25.546956200755982</v>
      </c>
      <c r="BQ198" s="2">
        <f t="shared" si="240"/>
        <v>6.8394922746658269</v>
      </c>
      <c r="BR198" s="11">
        <f t="shared" si="241"/>
        <v>3.4807404231533584E-2</v>
      </c>
      <c r="BS198" s="17">
        <f t="shared" si="294"/>
        <v>3.0263360148793553E-3</v>
      </c>
      <c r="BT198" s="17">
        <f t="shared" si="295"/>
        <v>1.7430113510780366E-2</v>
      </c>
      <c r="BU198" s="12">
        <f>(BU$3*temperature!$I308+BU$4*temperature!$I308^2+BU$5*temperature!$I308^6)*(K198/K$56)^$BW$1</f>
        <v>-9.4327472327850543</v>
      </c>
      <c r="BV198" s="12">
        <f>(BV$3*temperature!$I308+BV$4*temperature!$I308^2+BV$5*temperature!$I308^6)*(L198/L$56)^$BW$1</f>
        <v>-7.8410912219562512</v>
      </c>
      <c r="BW198" s="12">
        <f>(BW$3*temperature!$I308+BW$4*temperature!$I308^2+BW$5*temperature!$I308^6)*(M198/M$56)^$BW$1</f>
        <v>-7.7491360597442052</v>
      </c>
      <c r="BX198" s="12">
        <f>(BX$3*temperature!$M308+BX$4*temperature!$M308^2+BX$5*temperature!$M308^6)*(K198/K$56)^$BW$1</f>
        <v>-9.432753841167191</v>
      </c>
      <c r="BY198" s="12">
        <f>(BY$3*temperature!$M308+BY$4*temperature!$M308^2+BY$5*temperature!$M308^6)*(L198/L$56)^$BW$1</f>
        <v>-7.8410958332244958</v>
      </c>
      <c r="BZ198" s="12">
        <f>(BZ$3*temperature!$M308+BZ$4*temperature!$M308^2+BZ$5*temperature!$M308^6)*(M198/M$56)^$BW$1</f>
        <v>-7.7491399732130768</v>
      </c>
      <c r="CA198" s="19">
        <f t="shared" ref="CA198:CA261" si="304">BX198-BU198</f>
        <v>-6.6083821366191842E-6</v>
      </c>
      <c r="CB198" s="19">
        <f t="shared" ref="CB198:CB261" si="305">BY198-BV198</f>
        <v>-4.6112682445809128E-6</v>
      </c>
      <c r="CC198" s="19">
        <f t="shared" ref="CC198:CC261" si="306">BZ198-BW198</f>
        <v>-3.9134688716302435E-6</v>
      </c>
      <c r="CD198" s="19">
        <f t="shared" ref="CD198:CD261" si="307">SUMPRODUCT(CA198:CC198,AR198:AT198)/100</f>
        <v>-2.2802559292914356E-2</v>
      </c>
      <c r="CE198" s="19">
        <f t="shared" ref="CE198:CE261" si="308">CD198*BS198</f>
        <v>-6.900820641956864E-5</v>
      </c>
      <c r="CF198" s="19"/>
      <c r="CG198" s="19"/>
      <c r="CH198" s="19"/>
    </row>
    <row r="199" spans="1:86" x14ac:dyDescent="0.3">
      <c r="A199" s="2">
        <f t="shared" si="251"/>
        <v>2153</v>
      </c>
      <c r="B199" s="5">
        <f t="shared" si="252"/>
        <v>1165.3464635579323</v>
      </c>
      <c r="C199" s="5">
        <f t="shared" si="253"/>
        <v>2963.8732189368743</v>
      </c>
      <c r="D199" s="5">
        <f t="shared" si="254"/>
        <v>4369.0634622672915</v>
      </c>
      <c r="E199" s="15">
        <f t="shared" si="255"/>
        <v>2.6798070688837497E-6</v>
      </c>
      <c r="F199" s="15">
        <f t="shared" si="256"/>
        <v>5.2793996214520573E-6</v>
      </c>
      <c r="G199" s="15">
        <f t="shared" si="257"/>
        <v>1.0777706527660796E-5</v>
      </c>
      <c r="H199" s="5">
        <f t="shared" si="258"/>
        <v>252286.265268449</v>
      </c>
      <c r="I199" s="5">
        <f t="shared" si="259"/>
        <v>103625.90549255065</v>
      </c>
      <c r="J199" s="5">
        <f t="shared" si="260"/>
        <v>37197.232732553988</v>
      </c>
      <c r="K199" s="5">
        <f t="shared" si="261"/>
        <v>216490.35128848377</v>
      </c>
      <c r="L199" s="5">
        <f t="shared" si="262"/>
        <v>34963.002071229181</v>
      </c>
      <c r="M199" s="5">
        <f t="shared" si="263"/>
        <v>8513.7771638708982</v>
      </c>
      <c r="N199" s="15">
        <f t="shared" si="264"/>
        <v>3.906978568730457E-3</v>
      </c>
      <c r="O199" s="15">
        <f t="shared" si="265"/>
        <v>6.3571368644808057E-3</v>
      </c>
      <c r="P199" s="15">
        <f t="shared" si="266"/>
        <v>5.8715478632218598E-3</v>
      </c>
      <c r="Q199" s="5">
        <f t="shared" si="267"/>
        <v>7582.6129633250912</v>
      </c>
      <c r="R199" s="5">
        <f t="shared" si="268"/>
        <v>10766.249945559837</v>
      </c>
      <c r="S199" s="5">
        <f t="shared" si="269"/>
        <v>6028.0394895314539</v>
      </c>
      <c r="T199" s="5">
        <f t="shared" si="270"/>
        <v>30.055591632214689</v>
      </c>
      <c r="U199" s="5">
        <f t="shared" si="271"/>
        <v>103.89535217459489</v>
      </c>
      <c r="V199" s="5">
        <f t="shared" si="272"/>
        <v>162.05612747788845</v>
      </c>
      <c r="W199" s="15">
        <f t="shared" si="273"/>
        <v>-1.0734613539272964E-2</v>
      </c>
      <c r="X199" s="15">
        <f t="shared" si="274"/>
        <v>-1.217998157191269E-2</v>
      </c>
      <c r="Y199" s="15">
        <f t="shared" si="275"/>
        <v>-9.7425357312937999E-3</v>
      </c>
      <c r="Z199" s="5">
        <f t="shared" si="290"/>
        <v>9397.2488105750599</v>
      </c>
      <c r="AA199" s="5">
        <f t="shared" si="291"/>
        <v>31225.448858591877</v>
      </c>
      <c r="AB199" s="5">
        <f t="shared" si="292"/>
        <v>54387.578491904271</v>
      </c>
      <c r="AC199" s="16">
        <f t="shared" si="276"/>
        <v>1.295584317105261</v>
      </c>
      <c r="AD199" s="16">
        <f t="shared" si="277"/>
        <v>3.0000637604338656</v>
      </c>
      <c r="AE199" s="16">
        <f t="shared" si="278"/>
        <v>9.4600919631240998</v>
      </c>
      <c r="AF199" s="15">
        <f t="shared" si="279"/>
        <v>-4.0504037456468023E-3</v>
      </c>
      <c r="AG199" s="15">
        <f t="shared" si="280"/>
        <v>2.9673830763510267E-4</v>
      </c>
      <c r="AH199" s="15">
        <f t="shared" si="281"/>
        <v>9.7937136394747881E-3</v>
      </c>
      <c r="AI199" s="1">
        <f t="shared" si="245"/>
        <v>482407.91856299125</v>
      </c>
      <c r="AJ199" s="1">
        <f t="shared" si="246"/>
        <v>193469.54688476099</v>
      </c>
      <c r="AK199" s="1">
        <f t="shared" si="247"/>
        <v>69804.502652516938</v>
      </c>
      <c r="AL199" s="14">
        <f t="shared" si="282"/>
        <v>71.646565428624356</v>
      </c>
      <c r="AM199" s="14">
        <f t="shared" si="283"/>
        <v>16.450999618288215</v>
      </c>
      <c r="AN199" s="14">
        <f t="shared" si="284"/>
        <v>5.3035971661340362</v>
      </c>
      <c r="AO199" s="11">
        <f t="shared" si="285"/>
        <v>4.8994248101258218E-3</v>
      </c>
      <c r="AP199" s="11">
        <f t="shared" si="286"/>
        <v>6.1719830544503008E-3</v>
      </c>
      <c r="AQ199" s="11">
        <f t="shared" si="287"/>
        <v>5.5987673759412982E-3</v>
      </c>
      <c r="AR199" s="1">
        <f t="shared" si="293"/>
        <v>252286.265268449</v>
      </c>
      <c r="AS199" s="1">
        <f t="shared" si="288"/>
        <v>103625.90549255065</v>
      </c>
      <c r="AT199" s="1">
        <f t="shared" si="289"/>
        <v>37197.232732553988</v>
      </c>
      <c r="AU199" s="1">
        <f t="shared" si="248"/>
        <v>50457.253053689805</v>
      </c>
      <c r="AV199" s="1">
        <f t="shared" si="249"/>
        <v>20725.181098510133</v>
      </c>
      <c r="AW199" s="1">
        <f t="shared" si="250"/>
        <v>7439.4465465107978</v>
      </c>
      <c r="AX199" s="1">
        <f t="shared" ref="AX199:AX262" si="309">(AR199-AU199)/B199*1000</f>
        <v>173192.28103078701</v>
      </c>
      <c r="AY199" s="1">
        <f t="shared" si="296"/>
        <v>27970.401656983347</v>
      </c>
      <c r="AZ199" s="1">
        <f t="shared" si="297"/>
        <v>6811.0217310967182</v>
      </c>
      <c r="BA199" s="1">
        <f t="shared" ref="BA199:BA262" si="310">LN(AX199)*B199</f>
        <v>14056.592827104003</v>
      </c>
      <c r="BB199" s="1">
        <f t="shared" ref="BB199:BB262" si="311">LN(AY199)*C199</f>
        <v>30346.807862944799</v>
      </c>
      <c r="BC199" s="1">
        <f t="shared" ref="BC199:BC262" si="312">LN(AZ199)*D199</f>
        <v>38562.653572797426</v>
      </c>
      <c r="BD199" s="1">
        <f t="shared" ref="BD199:BD262" si="313">SUMPRODUCT(BA199:BC199,BA$1:BC$1)*BT199</f>
        <v>513.54204440870876</v>
      </c>
      <c r="BE199" s="2">
        <f t="shared" si="242"/>
        <v>0.05</v>
      </c>
      <c r="BF199" s="2">
        <f t="shared" si="243"/>
        <v>3.8949976355871406E-2</v>
      </c>
      <c r="BG199" s="2">
        <f t="shared" si="244"/>
        <v>0.05</v>
      </c>
      <c r="BH199" s="2">
        <f t="shared" si="298"/>
        <v>4.6368372326367965E-2</v>
      </c>
      <c r="BI199" s="2">
        <f t="shared" ref="BI199:BI262" si="314">BI$5*BE199^2</f>
        <v>2.5000000000000006E-4</v>
      </c>
      <c r="BJ199" s="2">
        <f t="shared" si="299"/>
        <v>1.5171006581229417E-4</v>
      </c>
      <c r="BK199" s="2">
        <f t="shared" si="300"/>
        <v>2.5000000000000006E-4</v>
      </c>
      <c r="BL199" s="2">
        <f t="shared" si="301"/>
        <v>63.071566317112264</v>
      </c>
      <c r="BM199" s="2">
        <f t="shared" si="302"/>
        <v>15.721092942133435</v>
      </c>
      <c r="BN199" s="2">
        <f t="shared" si="303"/>
        <v>9.2993081831384998</v>
      </c>
      <c r="BO199" s="2">
        <f t="shared" ref="BO199:BO262" si="315">2*BI$5*BE199*AR199/Z199*1000</f>
        <v>268.46821910742887</v>
      </c>
      <c r="BP199" s="2">
        <f t="shared" ref="BP199:BP262" si="316">2*BJ$5*BF199*AS199/AA199*1000</f>
        <v>25.852160441754677</v>
      </c>
      <c r="BQ199" s="2">
        <f t="shared" ref="BQ199:BQ262" si="317">2*BK$5*BG199*AT199/AB199*1000</f>
        <v>6.8392882647075188</v>
      </c>
      <c r="BR199" s="11">
        <f t="shared" ref="BR199:BR262" si="318">SUM(H199:J199)*SUM(B198:D198)/SUM(H198:J198)/SUM(B199:D199)-1+BR$5</f>
        <v>3.4733861584637954E-2</v>
      </c>
      <c r="BS199" s="17">
        <f t="shared" si="294"/>
        <v>2.9245403564992522E-3</v>
      </c>
      <c r="BT199" s="17">
        <f t="shared" si="295"/>
        <v>1.6922440301728511E-2</v>
      </c>
      <c r="BU199" s="12">
        <f>(BU$3*temperature!$I309+BU$4*temperature!$I309^2+BU$5*temperature!$I309^6)*(K199/K$56)^$BW$1</f>
        <v>-9.6070260988558847</v>
      </c>
      <c r="BV199" s="12">
        <f>(BV$3*temperature!$I309+BV$4*temperature!$I309^2+BV$5*temperature!$I309^6)*(L199/L$56)^$BW$1</f>
        <v>-7.9565881369329787</v>
      </c>
      <c r="BW199" s="12">
        <f>(BW$3*temperature!$I309+BW$4*temperature!$I309^2+BW$5*temperature!$I309^6)*(M199/M$56)^$BW$1</f>
        <v>-7.8463378858611099</v>
      </c>
      <c r="BX199" s="12">
        <f>(BX$3*temperature!$M309+BX$4*temperature!$M309^2+BX$5*temperature!$M309^6)*(K199/K$56)^$BW$1</f>
        <v>-9.6070327036432204</v>
      </c>
      <c r="BY199" s="12">
        <f>(BY$3*temperature!$M309+BY$4*temperature!$M309^2+BY$5*temperature!$M309^6)*(L199/L$56)^$BW$1</f>
        <v>-7.9565927402888406</v>
      </c>
      <c r="BZ199" s="12">
        <f>(BZ$3*temperature!$M309+BZ$4*temperature!$M309^2+BZ$5*temperature!$M309^6)*(M199/M$56)^$BW$1</f>
        <v>-7.8463417908289204</v>
      </c>
      <c r="CA199" s="19">
        <f t="shared" si="304"/>
        <v>-6.6047873357177878E-6</v>
      </c>
      <c r="CB199" s="19">
        <f t="shared" si="305"/>
        <v>-4.6033558618319148E-6</v>
      </c>
      <c r="CC199" s="19">
        <f t="shared" si="306"/>
        <v>-3.9049678104419172E-6</v>
      </c>
      <c r="CD199" s="19">
        <f t="shared" si="307"/>
        <v>-2.2885780457655033E-2</v>
      </c>
      <c r="CE199" s="19">
        <f t="shared" si="308"/>
        <v>-6.693038853839407E-5</v>
      </c>
      <c r="CF199" s="19"/>
      <c r="CG199" s="19"/>
      <c r="CH199" s="19"/>
    </row>
    <row r="200" spans="1:86" x14ac:dyDescent="0.3">
      <c r="A200" s="2">
        <f t="shared" si="251"/>
        <v>2154</v>
      </c>
      <c r="B200" s="5">
        <f t="shared" si="252"/>
        <v>1165.3494303164384</v>
      </c>
      <c r="C200" s="5">
        <f t="shared" si="253"/>
        <v>2963.8880840344673</v>
      </c>
      <c r="D200" s="5">
        <f t="shared" si="254"/>
        <v>4369.1081963268989</v>
      </c>
      <c r="E200" s="15">
        <f t="shared" si="255"/>
        <v>2.5458167154395623E-6</v>
      </c>
      <c r="F200" s="15">
        <f t="shared" si="256"/>
        <v>5.0154296403794541E-6</v>
      </c>
      <c r="G200" s="15">
        <f t="shared" si="257"/>
        <v>1.0238821201277756E-5</v>
      </c>
      <c r="H200" s="5">
        <f t="shared" si="258"/>
        <v>253254.5930780365</v>
      </c>
      <c r="I200" s="5">
        <f t="shared" si="259"/>
        <v>104276.75838589403</v>
      </c>
      <c r="J200" s="5">
        <f t="shared" si="260"/>
        <v>37413.302077871216</v>
      </c>
      <c r="K200" s="5">
        <f t="shared" si="261"/>
        <v>217320.73358397564</v>
      </c>
      <c r="L200" s="5">
        <f t="shared" si="262"/>
        <v>35182.421005570395</v>
      </c>
      <c r="M200" s="5">
        <f t="shared" si="263"/>
        <v>8563.143872089162</v>
      </c>
      <c r="N200" s="15">
        <f t="shared" si="264"/>
        <v>3.8356549866989109E-3</v>
      </c>
      <c r="O200" s="15">
        <f t="shared" si="265"/>
        <v>6.2757463988418749E-3</v>
      </c>
      <c r="P200" s="15">
        <f t="shared" si="266"/>
        <v>5.7984496502629934E-3</v>
      </c>
      <c r="Q200" s="5">
        <f t="shared" si="267"/>
        <v>7530.0077921583761</v>
      </c>
      <c r="R200" s="5">
        <f t="shared" si="268"/>
        <v>10701.914192645081</v>
      </c>
      <c r="S200" s="5">
        <f t="shared" si="269"/>
        <v>6003.9853223745567</v>
      </c>
      <c r="T200" s="5">
        <f t="shared" si="270"/>
        <v>29.732956471348658</v>
      </c>
      <c r="U200" s="5">
        <f t="shared" si="271"/>
        <v>102.62990869970095</v>
      </c>
      <c r="V200" s="5">
        <f t="shared" si="272"/>
        <v>160.47728986546002</v>
      </c>
      <c r="W200" s="15">
        <f t="shared" si="273"/>
        <v>-1.0734613539272964E-2</v>
      </c>
      <c r="X200" s="15">
        <f t="shared" si="274"/>
        <v>-1.217998157191269E-2</v>
      </c>
      <c r="Y200" s="15">
        <f t="shared" si="275"/>
        <v>-9.7425357312937999E-3</v>
      </c>
      <c r="Z200" s="5">
        <f t="shared" si="290"/>
        <v>9294.9174372202688</v>
      </c>
      <c r="AA200" s="5">
        <f t="shared" si="291"/>
        <v>31050.585182146184</v>
      </c>
      <c r="AB200" s="5">
        <f t="shared" si="292"/>
        <v>54705.087243159738</v>
      </c>
      <c r="AC200" s="16">
        <f t="shared" si="276"/>
        <v>1.2903366775344567</v>
      </c>
      <c r="AD200" s="16">
        <f t="shared" si="277"/>
        <v>3.0009539942769341</v>
      </c>
      <c r="AE200" s="16">
        <f t="shared" si="278"/>
        <v>9.5527413948140349</v>
      </c>
      <c r="AF200" s="15">
        <f t="shared" si="279"/>
        <v>-4.0504037456468023E-3</v>
      </c>
      <c r="AG200" s="15">
        <f t="shared" si="280"/>
        <v>2.9673830763510267E-4</v>
      </c>
      <c r="AH200" s="15">
        <f t="shared" si="281"/>
        <v>9.7937136394747881E-3</v>
      </c>
      <c r="AI200" s="1">
        <f t="shared" si="245"/>
        <v>484624.37976038194</v>
      </c>
      <c r="AJ200" s="1">
        <f t="shared" si="246"/>
        <v>194847.77329479501</v>
      </c>
      <c r="AK200" s="1">
        <f t="shared" si="247"/>
        <v>70263.498933776049</v>
      </c>
      <c r="AL200" s="14">
        <f t="shared" si="282"/>
        <v>71.994082119243444</v>
      </c>
      <c r="AM200" s="14">
        <f t="shared" si="283"/>
        <v>16.55151955625233</v>
      </c>
      <c r="AN200" s="14">
        <f t="shared" si="284"/>
        <v>5.3329938368550334</v>
      </c>
      <c r="AO200" s="11">
        <f t="shared" si="285"/>
        <v>4.8504305620245634E-3</v>
      </c>
      <c r="AP200" s="11">
        <f t="shared" si="286"/>
        <v>6.1102632239057979E-3</v>
      </c>
      <c r="AQ200" s="11">
        <f t="shared" si="287"/>
        <v>5.542779702181885E-3</v>
      </c>
      <c r="AR200" s="1">
        <f t="shared" si="293"/>
        <v>253254.5930780365</v>
      </c>
      <c r="AS200" s="1">
        <f t="shared" si="288"/>
        <v>104276.75838589403</v>
      </c>
      <c r="AT200" s="1">
        <f t="shared" si="289"/>
        <v>37413.302077871216</v>
      </c>
      <c r="AU200" s="1">
        <f t="shared" si="248"/>
        <v>50650.918615607305</v>
      </c>
      <c r="AV200" s="1">
        <f t="shared" si="249"/>
        <v>20855.351677178809</v>
      </c>
      <c r="AW200" s="1">
        <f t="shared" si="250"/>
        <v>7482.6604155742434</v>
      </c>
      <c r="AX200" s="1">
        <f t="shared" si="309"/>
        <v>173856.58686718051</v>
      </c>
      <c r="AY200" s="1">
        <f t="shared" si="296"/>
        <v>28145.936804456316</v>
      </c>
      <c r="AZ200" s="1">
        <f t="shared" si="297"/>
        <v>6850.5150976713303</v>
      </c>
      <c r="BA200" s="1">
        <f t="shared" si="310"/>
        <v>14061.089940368811</v>
      </c>
      <c r="BB200" s="1">
        <f t="shared" si="311"/>
        <v>30365.502551890208</v>
      </c>
      <c r="BC200" s="1">
        <f t="shared" si="312"/>
        <v>38588.309296385676</v>
      </c>
      <c r="BD200" s="1">
        <f t="shared" si="313"/>
        <v>498.89165453043375</v>
      </c>
      <c r="BE200" s="2">
        <f t="shared" si="242"/>
        <v>0.05</v>
      </c>
      <c r="BF200" s="2">
        <f t="shared" si="243"/>
        <v>3.8949976355871406E-2</v>
      </c>
      <c r="BG200" s="2">
        <f t="shared" si="244"/>
        <v>0.05</v>
      </c>
      <c r="BH200" s="2">
        <f t="shared" si="298"/>
        <v>4.6390241229191831E-2</v>
      </c>
      <c r="BI200" s="2">
        <f t="shared" si="314"/>
        <v>2.5000000000000006E-4</v>
      </c>
      <c r="BJ200" s="2">
        <f t="shared" si="299"/>
        <v>1.5171006581229417E-4</v>
      </c>
      <c r="BK200" s="2">
        <f t="shared" si="300"/>
        <v>2.5000000000000006E-4</v>
      </c>
      <c r="BL200" s="2">
        <f t="shared" si="301"/>
        <v>63.313648269509137</v>
      </c>
      <c r="BM200" s="2">
        <f t="shared" si="302"/>
        <v>15.819833877416682</v>
      </c>
      <c r="BN200" s="2">
        <f t="shared" si="303"/>
        <v>9.3533255194678055</v>
      </c>
      <c r="BO200" s="2">
        <f t="shared" si="315"/>
        <v>272.46567254477372</v>
      </c>
      <c r="BP200" s="2">
        <f t="shared" si="316"/>
        <v>26.16103528981386</v>
      </c>
      <c r="BQ200" s="2">
        <f t="shared" si="317"/>
        <v>6.8390901035532741</v>
      </c>
      <c r="BR200" s="11">
        <f t="shared" si="318"/>
        <v>3.4661151319597322E-2</v>
      </c>
      <c r="BS200" s="17">
        <f t="shared" si="294"/>
        <v>2.8263696251521909E-3</v>
      </c>
      <c r="BT200" s="17">
        <f t="shared" si="295"/>
        <v>1.6429553690998553E-2</v>
      </c>
      <c r="BU200" s="12">
        <f>(BU$3*temperature!$I310+BU$4*temperature!$I310^2+BU$5*temperature!$I310^6)*(K200/K$56)^$BW$1</f>
        <v>-9.7815391670239347</v>
      </c>
      <c r="BV200" s="12">
        <f>(BV$3*temperature!$I310+BV$4*temperature!$I310^2+BV$5*temperature!$I310^6)*(L200/L$56)^$BW$1</f>
        <v>-8.0720765353021768</v>
      </c>
      <c r="BW200" s="12">
        <f>(BW$3*temperature!$I310+BW$4*temperature!$I310^2+BW$5*temperature!$I310^6)*(M200/M$56)^$BW$1</f>
        <v>-7.9435022662593049</v>
      </c>
      <c r="BX200" s="12">
        <f>(BX$3*temperature!$M310+BX$4*temperature!$M310^2+BX$5*temperature!$M310^6)*(K200/K$56)^$BW$1</f>
        <v>-9.7815457679435145</v>
      </c>
      <c r="BY200" s="12">
        <f>(BY$3*temperature!$M310+BY$4*temperature!$M310^2+BY$5*temperature!$M310^6)*(L200/L$56)^$BW$1</f>
        <v>-8.0720811306311031</v>
      </c>
      <c r="BZ200" s="12">
        <f>(BZ$3*temperature!$M310+BZ$4*temperature!$M310^2+BZ$5*temperature!$M310^6)*(M200/M$56)^$BW$1</f>
        <v>-7.9435061626705572</v>
      </c>
      <c r="CA200" s="19">
        <f t="shared" si="304"/>
        <v>-6.6009195798244491E-6</v>
      </c>
      <c r="CB200" s="19">
        <f t="shared" si="305"/>
        <v>-4.595328926271236E-6</v>
      </c>
      <c r="CC200" s="19">
        <f t="shared" si="306"/>
        <v>-3.8964112523132144E-6</v>
      </c>
      <c r="CD200" s="19">
        <f t="shared" si="307"/>
        <v>-2.2966768174801908E-2</v>
      </c>
      <c r="CE200" s="19">
        <f t="shared" si="308"/>
        <v>-6.4912575957172137E-5</v>
      </c>
      <c r="CF200" s="19"/>
      <c r="CG200" s="19"/>
      <c r="CH200" s="19"/>
    </row>
    <row r="201" spans="1:86" x14ac:dyDescent="0.3">
      <c r="A201" s="2">
        <f t="shared" si="251"/>
        <v>2155</v>
      </c>
      <c r="B201" s="5">
        <f t="shared" si="252"/>
        <v>1165.3522487441944</v>
      </c>
      <c r="C201" s="5">
        <f t="shared" si="253"/>
        <v>2963.9022059480076</v>
      </c>
      <c r="D201" s="5">
        <f t="shared" si="254"/>
        <v>4369.1506941186481</v>
      </c>
      <c r="E201" s="15">
        <f t="shared" si="255"/>
        <v>2.4185258796675841E-6</v>
      </c>
      <c r="F201" s="15">
        <f t="shared" si="256"/>
        <v>4.7646581583604815E-6</v>
      </c>
      <c r="G201" s="15">
        <f t="shared" si="257"/>
        <v>9.7268801412138672E-6</v>
      </c>
      <c r="H201" s="5">
        <f t="shared" si="258"/>
        <v>254208.74880624007</v>
      </c>
      <c r="I201" s="5">
        <f t="shared" si="259"/>
        <v>104923.2816056435</v>
      </c>
      <c r="J201" s="5">
        <f t="shared" si="260"/>
        <v>37627.90329085516</v>
      </c>
      <c r="K201" s="5">
        <f t="shared" si="261"/>
        <v>218138.97821897216</v>
      </c>
      <c r="L201" s="5">
        <f t="shared" si="262"/>
        <v>35400.385814039932</v>
      </c>
      <c r="M201" s="5">
        <f t="shared" si="263"/>
        <v>8612.1779552045227</v>
      </c>
      <c r="N201" s="15">
        <f t="shared" si="264"/>
        <v>3.7651475839526327E-3</v>
      </c>
      <c r="O201" s="15">
        <f t="shared" si="265"/>
        <v>6.1952759997678797E-3</v>
      </c>
      <c r="P201" s="15">
        <f t="shared" si="266"/>
        <v>5.7261776571551071E-3</v>
      </c>
      <c r="Q201" s="5">
        <f t="shared" si="267"/>
        <v>7477.2413996969226</v>
      </c>
      <c r="R201" s="5">
        <f t="shared" si="268"/>
        <v>10637.109520332744</v>
      </c>
      <c r="S201" s="5">
        <f t="shared" si="269"/>
        <v>5979.5943824064352</v>
      </c>
      <c r="T201" s="5">
        <f t="shared" si="270"/>
        <v>29.413784674248706</v>
      </c>
      <c r="U201" s="5">
        <f t="shared" si="271"/>
        <v>101.37987830301151</v>
      </c>
      <c r="V201" s="5">
        <f t="shared" si="272"/>
        <v>158.91383413488458</v>
      </c>
      <c r="W201" s="15">
        <f t="shared" si="273"/>
        <v>-1.0734613539272964E-2</v>
      </c>
      <c r="X201" s="15">
        <f t="shared" si="274"/>
        <v>-1.217998157191269E-2</v>
      </c>
      <c r="Y201" s="15">
        <f t="shared" si="275"/>
        <v>-9.7425357312937999E-3</v>
      </c>
      <c r="Z201" s="5">
        <f t="shared" si="290"/>
        <v>9193.045994231139</v>
      </c>
      <c r="AA201" s="5">
        <f t="shared" si="291"/>
        <v>30874.195404933598</v>
      </c>
      <c r="AB201" s="5">
        <f t="shared" si="292"/>
        <v>55020.421216166673</v>
      </c>
      <c r="AC201" s="16">
        <f t="shared" si="276"/>
        <v>1.2851102930226257</v>
      </c>
      <c r="AD201" s="16">
        <f t="shared" si="277"/>
        <v>3.0018444922864864</v>
      </c>
      <c r="AE201" s="16">
        <f t="shared" si="278"/>
        <v>9.646298208506801</v>
      </c>
      <c r="AF201" s="15">
        <f t="shared" si="279"/>
        <v>-4.0504037456468023E-3</v>
      </c>
      <c r="AG201" s="15">
        <f t="shared" si="280"/>
        <v>2.9673830763510267E-4</v>
      </c>
      <c r="AH201" s="15">
        <f t="shared" si="281"/>
        <v>9.7937136394747881E-3</v>
      </c>
      <c r="AI201" s="1">
        <f t="shared" si="245"/>
        <v>486812.86039995105</v>
      </c>
      <c r="AJ201" s="1">
        <f t="shared" si="246"/>
        <v>196218.34764249434</v>
      </c>
      <c r="AK201" s="1">
        <f t="shared" si="247"/>
        <v>70719.809455972689</v>
      </c>
      <c r="AL201" s="14">
        <f t="shared" si="282"/>
        <v>72.339792392477563</v>
      </c>
      <c r="AM201" s="14">
        <f t="shared" si="283"/>
        <v>16.651642356084214</v>
      </c>
      <c r="AN201" s="14">
        <f t="shared" si="284"/>
        <v>5.3622578507459071</v>
      </c>
      <c r="AO201" s="11">
        <f t="shared" si="285"/>
        <v>4.8019262564043177E-3</v>
      </c>
      <c r="AP201" s="11">
        <f t="shared" si="286"/>
        <v>6.0491605916667395E-3</v>
      </c>
      <c r="AQ201" s="11">
        <f t="shared" si="287"/>
        <v>5.4873519051600664E-3</v>
      </c>
      <c r="AR201" s="1">
        <f t="shared" si="293"/>
        <v>254208.74880624007</v>
      </c>
      <c r="AS201" s="1">
        <f t="shared" si="288"/>
        <v>104923.2816056435</v>
      </c>
      <c r="AT201" s="1">
        <f t="shared" si="289"/>
        <v>37627.90329085516</v>
      </c>
      <c r="AU201" s="1">
        <f t="shared" si="248"/>
        <v>50841.749761248015</v>
      </c>
      <c r="AV201" s="1">
        <f t="shared" si="249"/>
        <v>20984.656321128699</v>
      </c>
      <c r="AW201" s="1">
        <f t="shared" si="250"/>
        <v>7525.5806581710322</v>
      </c>
      <c r="AX201" s="1">
        <f t="shared" si="309"/>
        <v>174511.18257517775</v>
      </c>
      <c r="AY201" s="1">
        <f t="shared" si="296"/>
        <v>28320.308651231942</v>
      </c>
      <c r="AZ201" s="1">
        <f t="shared" si="297"/>
        <v>6889.7423641636187</v>
      </c>
      <c r="BA201" s="1">
        <f t="shared" si="310"/>
        <v>14065.503431145404</v>
      </c>
      <c r="BB201" s="1">
        <f t="shared" si="311"/>
        <v>30383.952779743828</v>
      </c>
      <c r="BC201" s="1">
        <f t="shared" si="312"/>
        <v>38613.631815324028</v>
      </c>
      <c r="BD201" s="1">
        <f t="shared" si="313"/>
        <v>484.65512965006405</v>
      </c>
      <c r="BE201" s="2">
        <f t="shared" si="242"/>
        <v>0.05</v>
      </c>
      <c r="BF201" s="2">
        <f t="shared" si="243"/>
        <v>3.8949976355871406E-2</v>
      </c>
      <c r="BG201" s="2">
        <f t="shared" si="244"/>
        <v>0.05</v>
      </c>
      <c r="BH201" s="2">
        <f t="shared" si="298"/>
        <v>4.6412146646215326E-2</v>
      </c>
      <c r="BI201" s="2">
        <f t="shared" si="314"/>
        <v>2.5000000000000006E-4</v>
      </c>
      <c r="BJ201" s="2">
        <f t="shared" si="299"/>
        <v>1.5171006581229417E-4</v>
      </c>
      <c r="BK201" s="2">
        <f t="shared" si="300"/>
        <v>2.5000000000000006E-4</v>
      </c>
      <c r="BL201" s="2">
        <f t="shared" si="301"/>
        <v>63.552187201560031</v>
      </c>
      <c r="BM201" s="2">
        <f t="shared" si="302"/>
        <v>15.917917957634049</v>
      </c>
      <c r="BN201" s="2">
        <f t="shared" si="303"/>
        <v>9.4069758227137914</v>
      </c>
      <c r="BO201" s="2">
        <f t="shared" si="315"/>
        <v>276.52287279511307</v>
      </c>
      <c r="BP201" s="2">
        <f t="shared" si="316"/>
        <v>26.473624877474219</v>
      </c>
      <c r="BQ201" s="2">
        <f t="shared" si="317"/>
        <v>6.8388977145451131</v>
      </c>
      <c r="BR201" s="11">
        <f t="shared" si="318"/>
        <v>3.458926381782132E-2</v>
      </c>
      <c r="BS201" s="17">
        <f t="shared" si="294"/>
        <v>2.7316862351963876E-3</v>
      </c>
      <c r="BT201" s="17">
        <f t="shared" si="295"/>
        <v>1.5951023000969469E-2</v>
      </c>
      <c r="BU201" s="12">
        <f>(BU$3*temperature!$I311+BU$4*temperature!$I311^2+BU$5*temperature!$I311^6)*(K201/K$56)^$BW$1</f>
        <v>-9.956271033578318</v>
      </c>
      <c r="BV201" s="12">
        <f>(BV$3*temperature!$I311+BV$4*temperature!$I311^2+BV$5*temperature!$I311^6)*(L201/L$56)^$BW$1</f>
        <v>-8.1875473075735599</v>
      </c>
      <c r="BW201" s="12">
        <f>(BW$3*temperature!$I311+BW$4*temperature!$I311^2+BW$5*temperature!$I311^6)*(M201/M$56)^$BW$1</f>
        <v>-8.0406219897182485</v>
      </c>
      <c r="BX201" s="12">
        <f>(BX$3*temperature!$M311+BX$4*temperature!$M311^2+BX$5*temperature!$M311^6)*(K201/K$56)^$BW$1</f>
        <v>-9.9562776303700229</v>
      </c>
      <c r="BY201" s="12">
        <f>(BY$3*temperature!$M311+BY$4*temperature!$M311^2+BY$5*temperature!$M311^6)*(L201/L$56)^$BW$1</f>
        <v>-8.1875518947686832</v>
      </c>
      <c r="BZ201" s="12">
        <f>(BZ$3*temperature!$M311+BZ$4*temperature!$M311^2+BZ$5*temperature!$M311^6)*(M201/M$56)^$BW$1</f>
        <v>-8.0406258775228263</v>
      </c>
      <c r="CA201" s="19">
        <f t="shared" si="304"/>
        <v>-6.5967917048936897E-6</v>
      </c>
      <c r="CB201" s="19">
        <f t="shared" si="305"/>
        <v>-4.5871951233067421E-6</v>
      </c>
      <c r="CC201" s="19">
        <f t="shared" si="306"/>
        <v>-3.8878045778290016E-6</v>
      </c>
      <c r="CD201" s="19">
        <f t="shared" si="307"/>
        <v>-2.3045556658074496E-2</v>
      </c>
      <c r="CE201" s="19">
        <f t="shared" si="308"/>
        <v>-6.2953229905300559E-5</v>
      </c>
      <c r="CF201" s="19"/>
      <c r="CG201" s="19"/>
      <c r="CH201" s="19"/>
    </row>
    <row r="202" spans="1:86" x14ac:dyDescent="0.3">
      <c r="A202" s="2">
        <f t="shared" si="251"/>
        <v>2156</v>
      </c>
      <c r="B202" s="5">
        <f t="shared" si="252"/>
        <v>1165.3549262570384</v>
      </c>
      <c r="C202" s="5">
        <f t="shared" si="253"/>
        <v>2963.9156218297921</v>
      </c>
      <c r="D202" s="5">
        <f t="shared" si="254"/>
        <v>4369.1910674135124</v>
      </c>
      <c r="E202" s="15">
        <f t="shared" si="255"/>
        <v>2.2975995856842047E-6</v>
      </c>
      <c r="F202" s="15">
        <f t="shared" si="256"/>
        <v>4.5264252504424573E-6</v>
      </c>
      <c r="G202" s="15">
        <f t="shared" si="257"/>
        <v>9.2405361341531739E-6</v>
      </c>
      <c r="H202" s="5">
        <f t="shared" si="258"/>
        <v>255148.74982019723</v>
      </c>
      <c r="I202" s="5">
        <f t="shared" si="259"/>
        <v>105565.44029876514</v>
      </c>
      <c r="J202" s="5">
        <f t="shared" si="260"/>
        <v>37841.028292792187</v>
      </c>
      <c r="K202" s="5">
        <f t="shared" si="261"/>
        <v>218945.0991035841</v>
      </c>
      <c r="L202" s="5">
        <f t="shared" si="262"/>
        <v>35616.884475811647</v>
      </c>
      <c r="M202" s="5">
        <f t="shared" si="263"/>
        <v>8660.8774276363783</v>
      </c>
      <c r="N202" s="15">
        <f t="shared" si="264"/>
        <v>3.6954463213940691E-3</v>
      </c>
      <c r="O202" s="15">
        <f t="shared" si="265"/>
        <v>6.1157147526298417E-3</v>
      </c>
      <c r="P202" s="15">
        <f t="shared" si="266"/>
        <v>5.6547220325871006E-3</v>
      </c>
      <c r="Q202" s="5">
        <f t="shared" si="267"/>
        <v>7424.3282891547506</v>
      </c>
      <c r="R202" s="5">
        <f t="shared" si="268"/>
        <v>10571.858751759724</v>
      </c>
      <c r="S202" s="5">
        <f t="shared" si="269"/>
        <v>5954.876516504406</v>
      </c>
      <c r="T202" s="5">
        <f t="shared" si="270"/>
        <v>29.098039063043256</v>
      </c>
      <c r="U202" s="5">
        <f t="shared" si="271"/>
        <v>100.14507325351808</v>
      </c>
      <c r="V202" s="5">
        <f t="shared" si="272"/>
        <v>157.36561042762858</v>
      </c>
      <c r="W202" s="15">
        <f t="shared" si="273"/>
        <v>-1.0734613539272964E-2</v>
      </c>
      <c r="X202" s="15">
        <f t="shared" si="274"/>
        <v>-1.217998157191269E-2</v>
      </c>
      <c r="Y202" s="15">
        <f t="shared" si="275"/>
        <v>-9.7425357312937999E-3</v>
      </c>
      <c r="Z202" s="5">
        <f t="shared" si="290"/>
        <v>9091.6512713521624</v>
      </c>
      <c r="AA202" s="5">
        <f t="shared" si="291"/>
        <v>30696.345012746016</v>
      </c>
      <c r="AB202" s="5">
        <f t="shared" si="292"/>
        <v>55333.568226472868</v>
      </c>
      <c r="AC202" s="16">
        <f t="shared" si="276"/>
        <v>1.2799050774781975</v>
      </c>
      <c r="AD202" s="16">
        <f t="shared" si="277"/>
        <v>3.0027352545409114</v>
      </c>
      <c r="AE202" s="16">
        <f t="shared" si="278"/>
        <v>9.7407712908418951</v>
      </c>
      <c r="AF202" s="15">
        <f t="shared" si="279"/>
        <v>-4.0504037456468023E-3</v>
      </c>
      <c r="AG202" s="15">
        <f t="shared" si="280"/>
        <v>2.9673830763510267E-4</v>
      </c>
      <c r="AH202" s="15">
        <f t="shared" si="281"/>
        <v>9.7937136394747881E-3</v>
      </c>
      <c r="AI202" s="1">
        <f t="shared" si="245"/>
        <v>488973.32412120397</v>
      </c>
      <c r="AJ202" s="1">
        <f t="shared" si="246"/>
        <v>197581.16919937363</v>
      </c>
      <c r="AK202" s="1">
        <f t="shared" si="247"/>
        <v>71173.409168546452</v>
      </c>
      <c r="AL202" s="14">
        <f t="shared" si="282"/>
        <v>72.683689037465115</v>
      </c>
      <c r="AM202" s="14">
        <f t="shared" si="283"/>
        <v>16.751363530223895</v>
      </c>
      <c r="AN202" s="14">
        <f t="shared" si="284"/>
        <v>5.391388200620824</v>
      </c>
      <c r="AO202" s="11">
        <f t="shared" si="285"/>
        <v>4.7539069938402744E-3</v>
      </c>
      <c r="AP202" s="11">
        <f t="shared" si="286"/>
        <v>5.9886689857500718E-3</v>
      </c>
      <c r="AQ202" s="11">
        <f t="shared" si="287"/>
        <v>5.4324783861084656E-3</v>
      </c>
      <c r="AR202" s="1">
        <f t="shared" si="293"/>
        <v>255148.74982019723</v>
      </c>
      <c r="AS202" s="1">
        <f t="shared" si="288"/>
        <v>105565.44029876514</v>
      </c>
      <c r="AT202" s="1">
        <f t="shared" si="289"/>
        <v>37841.028292792187</v>
      </c>
      <c r="AU202" s="1">
        <f t="shared" si="248"/>
        <v>51029.749964039453</v>
      </c>
      <c r="AV202" s="1">
        <f t="shared" si="249"/>
        <v>21113.08805975303</v>
      </c>
      <c r="AW202" s="1">
        <f t="shared" si="250"/>
        <v>7568.2056585584378</v>
      </c>
      <c r="AX202" s="1">
        <f t="shared" si="309"/>
        <v>175156.07928286729</v>
      </c>
      <c r="AY202" s="1">
        <f t="shared" si="296"/>
        <v>28493.507580649315</v>
      </c>
      <c r="AZ202" s="1">
        <f t="shared" si="297"/>
        <v>6928.7019421091036</v>
      </c>
      <c r="BA202" s="1">
        <f t="shared" si="310"/>
        <v>14069.834316933184</v>
      </c>
      <c r="BB202" s="1">
        <f t="shared" si="311"/>
        <v>30402.161569748765</v>
      </c>
      <c r="BC202" s="1">
        <f t="shared" si="312"/>
        <v>38638.625594836391</v>
      </c>
      <c r="BD202" s="1">
        <f t="shared" si="313"/>
        <v>470.82094997888601</v>
      </c>
      <c r="BE202" s="2">
        <f t="shared" si="242"/>
        <v>0.05</v>
      </c>
      <c r="BF202" s="2">
        <f t="shared" si="243"/>
        <v>3.8949976355871406E-2</v>
      </c>
      <c r="BG202" s="2">
        <f t="shared" si="244"/>
        <v>0.05</v>
      </c>
      <c r="BH202" s="2">
        <f t="shared" si="298"/>
        <v>4.6434085794063273E-2</v>
      </c>
      <c r="BI202" s="2">
        <f t="shared" si="314"/>
        <v>2.5000000000000006E-4</v>
      </c>
      <c r="BJ202" s="2">
        <f t="shared" si="299"/>
        <v>1.5171006581229417E-4</v>
      </c>
      <c r="BK202" s="2">
        <f t="shared" si="300"/>
        <v>2.5000000000000006E-4</v>
      </c>
      <c r="BL202" s="2">
        <f t="shared" si="301"/>
        <v>63.78718745504932</v>
      </c>
      <c r="BM202" s="2">
        <f t="shared" si="302"/>
        <v>16.01533989522947</v>
      </c>
      <c r="BN202" s="2">
        <f t="shared" si="303"/>
        <v>9.4602570731980489</v>
      </c>
      <c r="BO202" s="2">
        <f t="shared" si="315"/>
        <v>280.64071333683052</v>
      </c>
      <c r="BP202" s="2">
        <f t="shared" si="316"/>
        <v>26.789973867746991</v>
      </c>
      <c r="BQ202" s="2">
        <f t="shared" si="317"/>
        <v>6.8387110221979448</v>
      </c>
      <c r="BR202" s="11">
        <f t="shared" si="318"/>
        <v>3.4518189513037284E-2</v>
      </c>
      <c r="BS202" s="17">
        <f t="shared" si="294"/>
        <v>2.6403581892160488E-3</v>
      </c>
      <c r="BT202" s="17">
        <f t="shared" si="295"/>
        <v>1.548643009802861E-2</v>
      </c>
      <c r="BU202" s="12">
        <f>(BU$3*temperature!$I312+BU$4*temperature!$I312^2+BU$5*temperature!$I312^6)*(K202/K$56)^$BW$1</f>
        <v>-10.131206665304138</v>
      </c>
      <c r="BV202" s="12">
        <f>(BV$3*temperature!$I312+BV$4*temperature!$I312^2+BV$5*temperature!$I312^6)*(L202/L$56)^$BW$1</f>
        <v>-8.3029916005082693</v>
      </c>
      <c r="BW202" s="12">
        <f>(BW$3*temperature!$I312+BW$4*temperature!$I312^2+BW$5*temperature!$I312^6)*(M202/M$56)^$BW$1</f>
        <v>-8.1376900512075032</v>
      </c>
      <c r="BX202" s="12">
        <f>(BX$3*temperature!$M312+BX$4*temperature!$M312^2+BX$5*temperature!$M312^6)*(K202/K$56)^$BW$1</f>
        <v>-10.131213257720262</v>
      </c>
      <c r="BY202" s="12">
        <f>(BY$3*temperature!$M312+BY$4*temperature!$M312^2+BY$5*temperature!$M312^6)*(L202/L$56)^$BW$1</f>
        <v>-8.3029961794701066</v>
      </c>
      <c r="BZ202" s="12">
        <f>(BZ$3*temperature!$M312+BZ$4*temperature!$M312^2+BZ$5*temperature!$M312^6)*(M202/M$56)^$BW$1</f>
        <v>-8.1376939303604559</v>
      </c>
      <c r="CA202" s="19">
        <f t="shared" si="304"/>
        <v>-6.5924161241071033E-6</v>
      </c>
      <c r="CB202" s="19">
        <f t="shared" si="305"/>
        <v>-4.5789618372538143E-6</v>
      </c>
      <c r="CC202" s="19">
        <f t="shared" si="306"/>
        <v>-3.8791529526349677E-6</v>
      </c>
      <c r="CD202" s="19">
        <f t="shared" si="307"/>
        <v>-2.3122179914541071E-2</v>
      </c>
      <c r="CE202" s="19">
        <f t="shared" si="308"/>
        <v>-6.1050837089885357E-5</v>
      </c>
      <c r="CF202" s="19"/>
      <c r="CG202" s="19"/>
      <c r="CH202" s="19"/>
    </row>
    <row r="203" spans="1:86" x14ac:dyDescent="0.3">
      <c r="A203" s="2">
        <f t="shared" si="251"/>
        <v>2157</v>
      </c>
      <c r="B203" s="5">
        <f t="shared" si="252"/>
        <v>1165.3574699000844</v>
      </c>
      <c r="C203" s="5">
        <f t="shared" si="253"/>
        <v>2963.9283669751776</v>
      </c>
      <c r="D203" s="5">
        <f t="shared" si="254"/>
        <v>4369.2294223980516</v>
      </c>
      <c r="E203" s="15">
        <f t="shared" si="255"/>
        <v>2.1827196063999944E-6</v>
      </c>
      <c r="F203" s="15">
        <f t="shared" si="256"/>
        <v>4.3001039879203342E-6</v>
      </c>
      <c r="G203" s="15">
        <f t="shared" si="257"/>
        <v>8.7785093274455143E-6</v>
      </c>
      <c r="H203" s="5">
        <f t="shared" si="258"/>
        <v>256074.61621891064</v>
      </c>
      <c r="I203" s="5">
        <f t="shared" si="259"/>
        <v>106203.20101801268</v>
      </c>
      <c r="J203" s="5">
        <f t="shared" si="260"/>
        <v>38052.669401004081</v>
      </c>
      <c r="K203" s="5">
        <f t="shared" si="261"/>
        <v>219739.11253245411</v>
      </c>
      <c r="L203" s="5">
        <f t="shared" si="262"/>
        <v>35831.905454043692</v>
      </c>
      <c r="M203" s="5">
        <f t="shared" si="263"/>
        <v>8709.2403996764424</v>
      </c>
      <c r="N203" s="15">
        <f t="shared" si="264"/>
        <v>3.6265412293807753E-3</v>
      </c>
      <c r="O203" s="15">
        <f t="shared" si="265"/>
        <v>6.0370518476446922E-3</v>
      </c>
      <c r="P203" s="15">
        <f t="shared" si="266"/>
        <v>5.5840730277212369E-3</v>
      </c>
      <c r="Q203" s="5">
        <f t="shared" si="267"/>
        <v>7371.2826907051049</v>
      </c>
      <c r="R203" s="5">
        <f t="shared" si="268"/>
        <v>10506.184382632386</v>
      </c>
      <c r="S203" s="5">
        <f t="shared" si="269"/>
        <v>5929.8414759861671</v>
      </c>
      <c r="T203" s="5">
        <f t="shared" si="270"/>
        <v>28.785682858950818</v>
      </c>
      <c r="U203" s="5">
        <f t="shared" si="271"/>
        <v>98.925308106772377</v>
      </c>
      <c r="V203" s="5">
        <f t="shared" si="272"/>
        <v>155.83247034516054</v>
      </c>
      <c r="W203" s="15">
        <f t="shared" si="273"/>
        <v>-1.0734613539272964E-2</v>
      </c>
      <c r="X203" s="15">
        <f t="shared" si="274"/>
        <v>-1.217998157191269E-2</v>
      </c>
      <c r="Y203" s="15">
        <f t="shared" si="275"/>
        <v>-9.7425357312937999E-3</v>
      </c>
      <c r="Z203" s="5">
        <f t="shared" si="290"/>
        <v>8990.7494352210579</v>
      </c>
      <c r="AA203" s="5">
        <f t="shared" si="291"/>
        <v>30517.098634797032</v>
      </c>
      <c r="AB203" s="5">
        <f t="shared" si="292"/>
        <v>55644.516682865215</v>
      </c>
      <c r="AC203" s="16">
        <f t="shared" si="276"/>
        <v>1.2747209451583075</v>
      </c>
      <c r="AD203" s="16">
        <f t="shared" si="277"/>
        <v>3.0036262811186201</v>
      </c>
      <c r="AE203" s="16">
        <f t="shared" si="278"/>
        <v>9.8361696154920182</v>
      </c>
      <c r="AF203" s="15">
        <f t="shared" si="279"/>
        <v>-4.0504037456468023E-3</v>
      </c>
      <c r="AG203" s="15">
        <f t="shared" si="280"/>
        <v>2.9673830763510267E-4</v>
      </c>
      <c r="AH203" s="15">
        <f t="shared" si="281"/>
        <v>9.7937136394747881E-3</v>
      </c>
      <c r="AI203" s="1">
        <f t="shared" si="245"/>
        <v>491105.74167312309</v>
      </c>
      <c r="AJ203" s="1">
        <f t="shared" si="246"/>
        <v>198936.1403391893</v>
      </c>
      <c r="AK203" s="1">
        <f t="shared" si="247"/>
        <v>71624.273910250253</v>
      </c>
      <c r="AL203" s="14">
        <f t="shared" si="282"/>
        <v>73.025765220141906</v>
      </c>
      <c r="AM203" s="14">
        <f t="shared" si="283"/>
        <v>16.850678717753947</v>
      </c>
      <c r="AN203" s="14">
        <f t="shared" si="284"/>
        <v>5.4203839144931072</v>
      </c>
      <c r="AO203" s="11">
        <f t="shared" si="285"/>
        <v>4.706367923901872E-3</v>
      </c>
      <c r="AP203" s="11">
        <f t="shared" si="286"/>
        <v>5.9287822958925714E-3</v>
      </c>
      <c r="AQ203" s="11">
        <f t="shared" si="287"/>
        <v>5.3781536022473805E-3</v>
      </c>
      <c r="AR203" s="1">
        <f t="shared" si="293"/>
        <v>256074.61621891064</v>
      </c>
      <c r="AS203" s="1">
        <f t="shared" si="288"/>
        <v>106203.20101801268</v>
      </c>
      <c r="AT203" s="1">
        <f t="shared" si="289"/>
        <v>38052.669401004081</v>
      </c>
      <c r="AU203" s="1">
        <f t="shared" si="248"/>
        <v>51214.923243782134</v>
      </c>
      <c r="AV203" s="1">
        <f t="shared" si="249"/>
        <v>21240.640203602539</v>
      </c>
      <c r="AW203" s="1">
        <f t="shared" si="250"/>
        <v>7610.5338802008164</v>
      </c>
      <c r="AX203" s="1">
        <f t="shared" si="309"/>
        <v>175791.29002596327</v>
      </c>
      <c r="AY203" s="1">
        <f t="shared" si="296"/>
        <v>28665.524363234956</v>
      </c>
      <c r="AZ203" s="1">
        <f t="shared" si="297"/>
        <v>6967.392319741155</v>
      </c>
      <c r="BA203" s="1">
        <f t="shared" si="310"/>
        <v>14074.083599550237</v>
      </c>
      <c r="BB203" s="1">
        <f t="shared" si="311"/>
        <v>30420.131896171137</v>
      </c>
      <c r="BC203" s="1">
        <f t="shared" si="312"/>
        <v>38663.295012701172</v>
      </c>
      <c r="BD203" s="1">
        <f t="shared" si="313"/>
        <v>457.37790891540271</v>
      </c>
      <c r="BE203" s="2">
        <f t="shared" si="242"/>
        <v>0.05</v>
      </c>
      <c r="BF203" s="2">
        <f t="shared" si="243"/>
        <v>3.8949976355871406E-2</v>
      </c>
      <c r="BG203" s="2">
        <f t="shared" si="244"/>
        <v>0.05</v>
      </c>
      <c r="BH203" s="2">
        <f t="shared" si="298"/>
        <v>4.6456055902126252E-2</v>
      </c>
      <c r="BI203" s="2">
        <f t="shared" si="314"/>
        <v>2.5000000000000006E-4</v>
      </c>
      <c r="BJ203" s="2">
        <f t="shared" si="299"/>
        <v>1.5171006581229417E-4</v>
      </c>
      <c r="BK203" s="2">
        <f t="shared" si="300"/>
        <v>2.5000000000000006E-4</v>
      </c>
      <c r="BL203" s="2">
        <f t="shared" si="301"/>
        <v>64.018654054727676</v>
      </c>
      <c r="BM203" s="2">
        <f t="shared" si="302"/>
        <v>16.112094615919013</v>
      </c>
      <c r="BN203" s="2">
        <f t="shared" si="303"/>
        <v>9.5131673502510221</v>
      </c>
      <c r="BO203" s="2">
        <f t="shared" si="315"/>
        <v>284.8201009981928</v>
      </c>
      <c r="BP203" s="2">
        <f t="shared" si="316"/>
        <v>27.110127460496475</v>
      </c>
      <c r="BQ203" s="2">
        <f t="shared" si="317"/>
        <v>6.8385299521743832</v>
      </c>
      <c r="BR203" s="11">
        <f t="shared" si="318"/>
        <v>3.4447918893862423E-2</v>
      </c>
      <c r="BS203" s="17">
        <f t="shared" si="294"/>
        <v>2.5522588350610866E-3</v>
      </c>
      <c r="BT203" s="17">
        <f t="shared" si="295"/>
        <v>1.5035369027212243E-2</v>
      </c>
      <c r="BU203" s="12">
        <f>(BU$3*temperature!$I313+BU$4*temperature!$I313^2+BU$5*temperature!$I313^6)*(K203/K$56)^$BW$1</f>
        <v>-10.306331396330439</v>
      </c>
      <c r="BV203" s="12">
        <f>(BV$3*temperature!$I313+BV$4*temperature!$I313^2+BV$5*temperature!$I313^6)*(L203/L$56)^$BW$1</f>
        <v>-8.4184008139195381</v>
      </c>
      <c r="BW203" s="12">
        <f>(BW$3*temperature!$I313+BW$4*temperature!$I313^2+BW$5*temperature!$I313^6)*(M203/M$56)^$BW$1</f>
        <v>-8.2346996493007687</v>
      </c>
      <c r="BX203" s="12">
        <f>(BX$3*temperature!$M313+BX$4*temperature!$M313^2+BX$5*temperature!$M313^6)*(K203/K$56)^$BW$1</f>
        <v>-10.306337984135279</v>
      </c>
      <c r="BY203" s="12">
        <f>(BY$3*temperature!$M313+BY$4*temperature!$M313^2+BY$5*temperature!$M313^6)*(L203/L$56)^$BW$1</f>
        <v>-8.4184053845557276</v>
      </c>
      <c r="BZ203" s="12">
        <f>(BZ$3*temperature!$M313+BZ$4*temperature!$M313^2+BZ$5*temperature!$M313^6)*(M203/M$56)^$BW$1</f>
        <v>-8.2347035197621032</v>
      </c>
      <c r="CA203" s="19">
        <f t="shared" si="304"/>
        <v>-6.5878048403078537E-6</v>
      </c>
      <c r="CB203" s="19">
        <f t="shared" si="305"/>
        <v>-4.570636189527022E-6</v>
      </c>
      <c r="CC203" s="19">
        <f t="shared" si="306"/>
        <v>-3.8704613345430516E-6</v>
      </c>
      <c r="CD203" s="19">
        <f t="shared" si="307"/>
        <v>-2.3196671758161935E-2</v>
      </c>
      <c r="CE203" s="19">
        <f t="shared" si="308"/>
        <v>-5.9203910438780785E-5</v>
      </c>
      <c r="CF203" s="19"/>
      <c r="CG203" s="19"/>
      <c r="CH203" s="19"/>
    </row>
    <row r="204" spans="1:86" x14ac:dyDescent="0.3">
      <c r="A204" s="2">
        <f t="shared" si="251"/>
        <v>2158</v>
      </c>
      <c r="B204" s="5">
        <f t="shared" si="252"/>
        <v>1165.3598863662526</v>
      </c>
      <c r="C204" s="5">
        <f t="shared" si="253"/>
        <v>2963.9404749153591</v>
      </c>
      <c r="D204" s="5">
        <f t="shared" si="254"/>
        <v>4369.2658599532278</v>
      </c>
      <c r="E204" s="15">
        <f t="shared" si="255"/>
        <v>2.0735836260799947E-6</v>
      </c>
      <c r="F204" s="15">
        <f t="shared" si="256"/>
        <v>4.0850987885243171E-6</v>
      </c>
      <c r="G204" s="15">
        <f t="shared" si="257"/>
        <v>8.3395838610732374E-6</v>
      </c>
      <c r="H204" s="5">
        <f t="shared" si="258"/>
        <v>256986.37075333262</v>
      </c>
      <c r="I204" s="5">
        <f t="shared" si="259"/>
        <v>106836.53170258812</v>
      </c>
      <c r="J204" s="5">
        <f t="shared" si="260"/>
        <v>38262.819322899915</v>
      </c>
      <c r="K204" s="5">
        <f t="shared" si="261"/>
        <v>220521.03711468083</v>
      </c>
      <c r="L204" s="5">
        <f t="shared" si="262"/>
        <v>36045.437689040984</v>
      </c>
      <c r="M204" s="5">
        <f t="shared" si="263"/>
        <v>8757.2650759479093</v>
      </c>
      <c r="N204" s="15">
        <f t="shared" si="264"/>
        <v>3.5584224092615191E-3</v>
      </c>
      <c r="O204" s="15">
        <f t="shared" si="265"/>
        <v>5.9592765802298775E-3</v>
      </c>
      <c r="P204" s="15">
        <f t="shared" si="266"/>
        <v>5.5142209960412636E-3</v>
      </c>
      <c r="Q204" s="5">
        <f t="shared" si="267"/>
        <v>7318.1185615533486</v>
      </c>
      <c r="R204" s="5">
        <f t="shared" si="268"/>
        <v>10440.10857808525</v>
      </c>
      <c r="S204" s="5">
        <f t="shared" si="269"/>
        <v>5904.4989146692087</v>
      </c>
      <c r="T204" s="5">
        <f t="shared" si="270"/>
        <v>28.476679677995907</v>
      </c>
      <c r="U204" s="5">
        <f t="shared" si="271"/>
        <v>97.720399677036099</v>
      </c>
      <c r="V204" s="5">
        <f t="shared" si="272"/>
        <v>154.31426693472704</v>
      </c>
      <c r="W204" s="15">
        <f t="shared" si="273"/>
        <v>-1.0734613539272964E-2</v>
      </c>
      <c r="X204" s="15">
        <f t="shared" si="274"/>
        <v>-1.217998157191269E-2</v>
      </c>
      <c r="Y204" s="15">
        <f t="shared" si="275"/>
        <v>-9.7425357312937999E-3</v>
      </c>
      <c r="Z204" s="5">
        <f t="shared" si="290"/>
        <v>8890.3560388908572</v>
      </c>
      <c r="AA204" s="5">
        <f t="shared" si="291"/>
        <v>30336.520032312157</v>
      </c>
      <c r="AB204" s="5">
        <f t="shared" si="292"/>
        <v>55953.255578544056</v>
      </c>
      <c r="AC204" s="16">
        <f t="shared" si="276"/>
        <v>1.2695578106673839</v>
      </c>
      <c r="AD204" s="16">
        <f t="shared" si="277"/>
        <v>3.0045175720980475</v>
      </c>
      <c r="AE204" s="16">
        <f t="shared" si="278"/>
        <v>9.9325022440154491</v>
      </c>
      <c r="AF204" s="15">
        <f t="shared" si="279"/>
        <v>-4.0504037456468023E-3</v>
      </c>
      <c r="AG204" s="15">
        <f t="shared" si="280"/>
        <v>2.9673830763510267E-4</v>
      </c>
      <c r="AH204" s="15">
        <f t="shared" si="281"/>
        <v>9.7937136394747881E-3</v>
      </c>
      <c r="AI204" s="1">
        <f t="shared" si="245"/>
        <v>493210.09074959293</v>
      </c>
      <c r="AJ204" s="1">
        <f t="shared" si="246"/>
        <v>200283.16650887294</v>
      </c>
      <c r="AK204" s="1">
        <f t="shared" si="247"/>
        <v>72072.380399426038</v>
      </c>
      <c r="AL204" s="14">
        <f t="shared" si="282"/>
        <v>73.366014478001858</v>
      </c>
      <c r="AM204" s="14">
        <f t="shared" si="283"/>
        <v>16.949583683352984</v>
      </c>
      <c r="AN204" s="14">
        <f t="shared" si="284"/>
        <v>5.4492440551956483</v>
      </c>
      <c r="AO204" s="11">
        <f t="shared" si="285"/>
        <v>4.6593042446628529E-3</v>
      </c>
      <c r="AP204" s="11">
        <f t="shared" si="286"/>
        <v>5.8694944729336456E-3</v>
      </c>
      <c r="AQ204" s="11">
        <f t="shared" si="287"/>
        <v>5.3243720662249066E-3</v>
      </c>
      <c r="AR204" s="1">
        <f t="shared" si="293"/>
        <v>256986.37075333262</v>
      </c>
      <c r="AS204" s="1">
        <f t="shared" si="288"/>
        <v>106836.53170258812</v>
      </c>
      <c r="AT204" s="1">
        <f t="shared" si="289"/>
        <v>38262.819322899915</v>
      </c>
      <c r="AU204" s="1">
        <f t="shared" si="248"/>
        <v>51397.274150666526</v>
      </c>
      <c r="AV204" s="1">
        <f t="shared" si="249"/>
        <v>21367.306340517625</v>
      </c>
      <c r="AW204" s="1">
        <f t="shared" si="250"/>
        <v>7652.5638645799836</v>
      </c>
      <c r="AX204" s="1">
        <f t="shared" si="309"/>
        <v>176416.82969174467</v>
      </c>
      <c r="AY204" s="1">
        <f t="shared" si="296"/>
        <v>28836.350151232789</v>
      </c>
      <c r="AZ204" s="1">
        <f t="shared" si="297"/>
        <v>7005.8120607583278</v>
      </c>
      <c r="BA204" s="1">
        <f t="shared" si="310"/>
        <v>14078.252265421359</v>
      </c>
      <c r="BB204" s="1">
        <f t="shared" si="311"/>
        <v>30437.866685454759</v>
      </c>
      <c r="BC204" s="1">
        <f t="shared" si="312"/>
        <v>38687.64436189353</v>
      </c>
      <c r="BD204" s="1">
        <f t="shared" si="313"/>
        <v>444.3151048707785</v>
      </c>
      <c r="BE204" s="2">
        <f t="shared" ref="BE204:BE267" si="319">BE203</f>
        <v>0.05</v>
      </c>
      <c r="BF204" s="2">
        <f t="shared" ref="BF204:BF267" si="320">BF203</f>
        <v>3.8949976355871406E-2</v>
      </c>
      <c r="BG204" s="2">
        <f t="shared" ref="BG204:BG267" si="321">BG203</f>
        <v>0.05</v>
      </c>
      <c r="BH204" s="2">
        <f t="shared" si="298"/>
        <v>4.6478054213339379E-2</v>
      </c>
      <c r="BI204" s="2">
        <f t="shared" si="314"/>
        <v>2.5000000000000006E-4</v>
      </c>
      <c r="BJ204" s="2">
        <f t="shared" si="299"/>
        <v>1.5171006581229417E-4</v>
      </c>
      <c r="BK204" s="2">
        <f t="shared" si="300"/>
        <v>2.5000000000000006E-4</v>
      </c>
      <c r="BL204" s="2">
        <f t="shared" si="301"/>
        <v>64.246592688333166</v>
      </c>
      <c r="BM204" s="2">
        <f t="shared" si="302"/>
        <v>16.208177255756897</v>
      </c>
      <c r="BN204" s="2">
        <f t="shared" si="303"/>
        <v>9.5657048307249806</v>
      </c>
      <c r="BO204" s="2">
        <f t="shared" si="315"/>
        <v>289.06195615692548</v>
      </c>
      <c r="BP204" s="2">
        <f t="shared" si="316"/>
        <v>27.434131398900295</v>
      </c>
      <c r="BQ204" s="2">
        <f t="shared" si="317"/>
        <v>6.8383544312607007</v>
      </c>
      <c r="BR204" s="11">
        <f t="shared" si="318"/>
        <v>3.4378442506228318E-2</v>
      </c>
      <c r="BS204" s="17">
        <f t="shared" si="294"/>
        <v>2.4672666341580764E-3</v>
      </c>
      <c r="BT204" s="17">
        <f t="shared" si="295"/>
        <v>1.4597445657487614E-2</v>
      </c>
      <c r="BU204" s="12">
        <f>(BU$3*temperature!$I314+BU$4*temperature!$I314^2+BU$5*temperature!$I314^6)*(K204/K$56)^$BW$1</f>
        <v>-10.48163092480937</v>
      </c>
      <c r="BV204" s="12">
        <f>(BV$3*temperature!$I314+BV$4*temperature!$I314^2+BV$5*temperature!$I314^6)*(L204/L$56)^$BW$1</f>
        <v>-8.5337665973911978</v>
      </c>
      <c r="BW204" s="12">
        <f>(BW$3*temperature!$I314+BW$4*temperature!$I314^2+BW$5*temperature!$I314^6)*(M204/M$56)^$BW$1</f>
        <v>-8.3316441835235135</v>
      </c>
      <c r="BX204" s="12">
        <f>(BX$3*temperature!$M314+BX$4*temperature!$M314^2+BX$5*temperature!$M314^6)*(K204/K$56)^$BW$1</f>
        <v>-10.481637507778823</v>
      </c>
      <c r="BY204" s="12">
        <f>(BY$3*temperature!$M314+BY$4*temperature!$M314^2+BY$5*temperature!$M314^6)*(L204/L$56)^$BW$1</f>
        <v>-8.5337711596162205</v>
      </c>
      <c r="BZ204" s="12">
        <f>(BZ$3*temperature!$M314+BZ$4*temperature!$M314^2+BZ$5*temperature!$M314^6)*(M204/M$56)^$BW$1</f>
        <v>-8.3316480452580031</v>
      </c>
      <c r="CA204" s="19">
        <f t="shared" si="304"/>
        <v>-6.5829694531061023E-6</v>
      </c>
      <c r="CB204" s="19">
        <f t="shared" si="305"/>
        <v>-4.5622250226529104E-6</v>
      </c>
      <c r="CC204" s="19">
        <f t="shared" si="306"/>
        <v>-3.8617344895186534E-6</v>
      </c>
      <c r="CD204" s="19">
        <f t="shared" si="307"/>
        <v>-2.32690657584625E-2</v>
      </c>
      <c r="CE204" s="19">
        <f t="shared" si="308"/>
        <v>-5.7410989553884717E-5</v>
      </c>
      <c r="CF204" s="19"/>
      <c r="CG204" s="19"/>
      <c r="CH204" s="19"/>
    </row>
    <row r="205" spans="1:86" x14ac:dyDescent="0.3">
      <c r="A205" s="2">
        <f t="shared" si="251"/>
        <v>2159</v>
      </c>
      <c r="B205" s="5">
        <f t="shared" si="252"/>
        <v>1165.3621820138724</v>
      </c>
      <c r="C205" s="5">
        <f t="shared" si="253"/>
        <v>2963.9519775055205</v>
      </c>
      <c r="D205" s="5">
        <f t="shared" si="254"/>
        <v>4369.3004759193263</v>
      </c>
      <c r="E205" s="15">
        <f t="shared" si="255"/>
        <v>1.9699044447759948E-6</v>
      </c>
      <c r="F205" s="15">
        <f t="shared" si="256"/>
        <v>3.8808438490981011E-6</v>
      </c>
      <c r="G205" s="15">
        <f t="shared" si="257"/>
        <v>7.9226046680195747E-6</v>
      </c>
      <c r="H205" s="5">
        <f t="shared" si="258"/>
        <v>257884.03874741093</v>
      </c>
      <c r="I205" s="5">
        <f t="shared" si="259"/>
        <v>107465.401658627</v>
      </c>
      <c r="J205" s="5">
        <f t="shared" si="260"/>
        <v>38471.471149998513</v>
      </c>
      <c r="K205" s="5">
        <f t="shared" si="261"/>
        <v>221290.89370461577</v>
      </c>
      <c r="L205" s="5">
        <f t="shared" si="262"/>
        <v>36257.470591365833</v>
      </c>
      <c r="M205" s="5">
        <f t="shared" si="263"/>
        <v>8804.9497538628057</v>
      </c>
      <c r="N205" s="15">
        <f t="shared" si="264"/>
        <v>3.491080034847549E-3</v>
      </c>
      <c r="O205" s="15">
        <f t="shared" si="265"/>
        <v>5.8823783512917949E-3</v>
      </c>
      <c r="P205" s="15">
        <f t="shared" si="266"/>
        <v>5.4451563931601221E-3</v>
      </c>
      <c r="Q205" s="5">
        <f t="shared" si="267"/>
        <v>7264.849586210863</v>
      </c>
      <c r="R205" s="5">
        <f t="shared" si="268"/>
        <v>10373.653169879264</v>
      </c>
      <c r="S205" s="5">
        <f t="shared" si="269"/>
        <v>5878.8583870461516</v>
      </c>
      <c r="T205" s="5">
        <f t="shared" si="270"/>
        <v>28.170993526770953</v>
      </c>
      <c r="U205" s="5">
        <f t="shared" si="271"/>
        <v>96.530167009769855</v>
      </c>
      <c r="V205" s="5">
        <f t="shared" si="272"/>
        <v>152.81085467526705</v>
      </c>
      <c r="W205" s="15">
        <f t="shared" si="273"/>
        <v>-1.0734613539272964E-2</v>
      </c>
      <c r="X205" s="15">
        <f t="shared" si="274"/>
        <v>-1.217998157191269E-2</v>
      </c>
      <c r="Y205" s="15">
        <f t="shared" si="275"/>
        <v>-9.7425357312937999E-3</v>
      </c>
      <c r="Z205" s="5">
        <f t="shared" si="290"/>
        <v>8790.4860315016995</v>
      </c>
      <c r="AA205" s="5">
        <f t="shared" si="291"/>
        <v>30154.672088110507</v>
      </c>
      <c r="AB205" s="5">
        <f t="shared" si="292"/>
        <v>56259.774482248358</v>
      </c>
      <c r="AC205" s="16">
        <f t="shared" si="276"/>
        <v>1.2644155889557416</v>
      </c>
      <c r="AD205" s="16">
        <f t="shared" si="277"/>
        <v>3.0054091275576518</v>
      </c>
      <c r="AE205" s="16">
        <f t="shared" si="278"/>
        <v>10.029778326716777</v>
      </c>
      <c r="AF205" s="15">
        <f t="shared" si="279"/>
        <v>-4.0504037456468023E-3</v>
      </c>
      <c r="AG205" s="15">
        <f t="shared" si="280"/>
        <v>2.9673830763510267E-4</v>
      </c>
      <c r="AH205" s="15">
        <f t="shared" si="281"/>
        <v>9.7937136394747881E-3</v>
      </c>
      <c r="AI205" s="1">
        <f t="shared" si="245"/>
        <v>495286.35582530021</v>
      </c>
      <c r="AJ205" s="1">
        <f t="shared" si="246"/>
        <v>201622.15619850327</v>
      </c>
      <c r="AK205" s="1">
        <f t="shared" si="247"/>
        <v>72517.706224063411</v>
      </c>
      <c r="AL205" s="14">
        <f t="shared" si="282"/>
        <v>73.704430714846495</v>
      </c>
      <c r="AM205" s="14">
        <f t="shared" si="283"/>
        <v>17.048074316223474</v>
      </c>
      <c r="AN205" s="14">
        <f t="shared" si="284"/>
        <v>5.4779677199968786</v>
      </c>
      <c r="AO205" s="11">
        <f t="shared" si="285"/>
        <v>4.612711202216224E-3</v>
      </c>
      <c r="AP205" s="11">
        <f t="shared" si="286"/>
        <v>5.8107995282043095E-3</v>
      </c>
      <c r="AQ205" s="11">
        <f t="shared" si="287"/>
        <v>5.2711283455626574E-3</v>
      </c>
      <c r="AR205" s="1">
        <f t="shared" si="293"/>
        <v>257884.03874741093</v>
      </c>
      <c r="AS205" s="1">
        <f t="shared" si="288"/>
        <v>107465.401658627</v>
      </c>
      <c r="AT205" s="1">
        <f t="shared" si="289"/>
        <v>38471.471149998513</v>
      </c>
      <c r="AU205" s="1">
        <f t="shared" si="248"/>
        <v>51576.807749482192</v>
      </c>
      <c r="AV205" s="1">
        <f t="shared" si="249"/>
        <v>21493.080331725403</v>
      </c>
      <c r="AW205" s="1">
        <f t="shared" si="250"/>
        <v>7694.294229999703</v>
      </c>
      <c r="AX205" s="1">
        <f t="shared" si="309"/>
        <v>177032.71496369262</v>
      </c>
      <c r="AY205" s="1">
        <f t="shared" si="296"/>
        <v>29005.976473092662</v>
      </c>
      <c r="AZ205" s="1">
        <f t="shared" si="297"/>
        <v>7043.9598030902453</v>
      </c>
      <c r="BA205" s="1">
        <f t="shared" si="310"/>
        <v>14082.341285857601</v>
      </c>
      <c r="BB205" s="1">
        <f t="shared" si="311"/>
        <v>30455.368817335635</v>
      </c>
      <c r="BC205" s="1">
        <f t="shared" si="312"/>
        <v>38711.677853121095</v>
      </c>
      <c r="BD205" s="1">
        <f t="shared" si="313"/>
        <v>431.62193329106771</v>
      </c>
      <c r="BE205" s="2">
        <f t="shared" si="319"/>
        <v>0.05</v>
      </c>
      <c r="BF205" s="2">
        <f t="shared" si="320"/>
        <v>3.8949976355871406E-2</v>
      </c>
      <c r="BG205" s="2">
        <f t="shared" si="321"/>
        <v>0.05</v>
      </c>
      <c r="BH205" s="2">
        <f t="shared" si="298"/>
        <v>4.65000779849504E-2</v>
      </c>
      <c r="BI205" s="2">
        <f t="shared" si="314"/>
        <v>2.5000000000000006E-4</v>
      </c>
      <c r="BJ205" s="2">
        <f t="shared" si="299"/>
        <v>1.5171006581229417E-4</v>
      </c>
      <c r="BK205" s="2">
        <f t="shared" si="300"/>
        <v>2.5000000000000006E-4</v>
      </c>
      <c r="BL205" s="2">
        <f t="shared" si="301"/>
        <v>64.471009686852753</v>
      </c>
      <c r="BM205" s="2">
        <f t="shared" si="302"/>
        <v>16.303583158174931</v>
      </c>
      <c r="BN205" s="2">
        <f t="shared" si="303"/>
        <v>9.6178677874996303</v>
      </c>
      <c r="BO205" s="2">
        <f t="shared" si="315"/>
        <v>293.36721294278203</v>
      </c>
      <c r="BP205" s="2">
        <f t="shared" si="316"/>
        <v>27.76203197598775</v>
      </c>
      <c r="BQ205" s="2">
        <f t="shared" si="317"/>
        <v>6.8381843873436461</v>
      </c>
      <c r="BR205" s="11">
        <f t="shared" si="318"/>
        <v>3.4309750955668655E-2</v>
      </c>
      <c r="BS205" s="17">
        <f t="shared" si="294"/>
        <v>2.3852649405376796E-3</v>
      </c>
      <c r="BT205" s="17">
        <f t="shared" si="295"/>
        <v>1.4172277337366614E-2</v>
      </c>
      <c r="BU205" s="12">
        <f>(BU$3*temperature!$I315+BU$4*temperature!$I315^2+BU$5*temperature!$I315^6)*(K205/K$56)^$BW$1</f>
        <v>-10.657091309437323</v>
      </c>
      <c r="BV205" s="12">
        <f>(BV$3*temperature!$I315+BV$4*temperature!$I315^2+BV$5*temperature!$I315^6)*(L205/L$56)^$BW$1</f>
        <v>-8.6490808469211089</v>
      </c>
      <c r="BW205" s="12">
        <f>(BW$3*temperature!$I315+BW$4*temperature!$I315^2+BW$5*temperature!$I315^6)*(M205/M$56)^$BW$1</f>
        <v>-8.4285172516399793</v>
      </c>
      <c r="BX205" s="12">
        <f>(BX$3*temperature!$M315+BX$4*temperature!$M315^2+BX$5*temperature!$M315^6)*(K205/K$56)^$BW$1</f>
        <v>-10.657097887358509</v>
      </c>
      <c r="BY205" s="12">
        <f>(BY$3*temperature!$M315+BY$4*temperature!$M315^2+BY$5*temperature!$M315^6)*(L205/L$56)^$BW$1</f>
        <v>-8.6490854006560376</v>
      </c>
      <c r="BZ205" s="12">
        <f>(BZ$3*temperature!$M315+BZ$4*temperature!$M315^2+BZ$5*temperature!$M315^6)*(M205/M$56)^$BW$1</f>
        <v>-8.4285211046169692</v>
      </c>
      <c r="CA205" s="19">
        <f t="shared" si="304"/>
        <v>-6.5779211855243602E-6</v>
      </c>
      <c r="CB205" s="19">
        <f t="shared" si="305"/>
        <v>-4.5537349286917106E-6</v>
      </c>
      <c r="CC205" s="19">
        <f t="shared" si="306"/>
        <v>-3.8529769899042776E-6</v>
      </c>
      <c r="CD205" s="19">
        <f t="shared" si="307"/>
        <v>-2.3339395281526638E-2</v>
      </c>
      <c r="CE205" s="19">
        <f t="shared" si="308"/>
        <v>-5.5670641298376037E-5</v>
      </c>
      <c r="CF205" s="19"/>
      <c r="CG205" s="19"/>
      <c r="CH205" s="19"/>
    </row>
    <row r="206" spans="1:86" x14ac:dyDescent="0.3">
      <c r="A206" s="2">
        <f t="shared" si="251"/>
        <v>2160</v>
      </c>
      <c r="B206" s="5">
        <f t="shared" si="252"/>
        <v>1165.3643628834072</v>
      </c>
      <c r="C206" s="5">
        <f t="shared" si="253"/>
        <v>2963.9629050085814</v>
      </c>
      <c r="D206" s="5">
        <f t="shared" si="254"/>
        <v>4369.3333613476552</v>
      </c>
      <c r="E206" s="15">
        <f t="shared" si="255"/>
        <v>1.8714092225371951E-6</v>
      </c>
      <c r="F206" s="15">
        <f t="shared" si="256"/>
        <v>3.6868016566431958E-6</v>
      </c>
      <c r="G206" s="15">
        <f t="shared" si="257"/>
        <v>7.5264744346185959E-6</v>
      </c>
      <c r="H206" s="5">
        <f t="shared" si="258"/>
        <v>258767.64802012497</v>
      </c>
      <c r="I206" s="5">
        <f t="shared" si="259"/>
        <v>108089.78153953177</v>
      </c>
      <c r="J206" s="5">
        <f t="shared" si="260"/>
        <v>38678.618351927689</v>
      </c>
      <c r="K206" s="5">
        <f t="shared" si="261"/>
        <v>222048.70533355602</v>
      </c>
      <c r="L206" s="5">
        <f t="shared" si="262"/>
        <v>36467.994034904703</v>
      </c>
      <c r="M206" s="5">
        <f t="shared" si="263"/>
        <v>8852.2928220788926</v>
      </c>
      <c r="N206" s="15">
        <f t="shared" si="264"/>
        <v>3.4245043537661779E-3</v>
      </c>
      <c r="O206" s="15">
        <f t="shared" si="265"/>
        <v>5.8063466674644904E-3</v>
      </c>
      <c r="P206" s="15">
        <f t="shared" si="266"/>
        <v>5.3768697766067852E-3</v>
      </c>
      <c r="Q206" s="5">
        <f t="shared" si="267"/>
        <v>7211.4891769615242</v>
      </c>
      <c r="R206" s="5">
        <f t="shared" si="268"/>
        <v>10306.839653929557</v>
      </c>
      <c r="S206" s="5">
        <f t="shared" si="269"/>
        <v>5852.9293465735718</v>
      </c>
      <c r="T206" s="5">
        <f t="shared" si="270"/>
        <v>27.868588798243707</v>
      </c>
      <c r="U206" s="5">
        <f t="shared" si="271"/>
        <v>95.354431354457205</v>
      </c>
      <c r="V206" s="5">
        <f t="shared" si="272"/>
        <v>151.32208946346373</v>
      </c>
      <c r="W206" s="15">
        <f t="shared" si="273"/>
        <v>-1.0734613539272964E-2</v>
      </c>
      <c r="X206" s="15">
        <f t="shared" si="274"/>
        <v>-1.217998157191269E-2</v>
      </c>
      <c r="Y206" s="15">
        <f t="shared" si="275"/>
        <v>-9.7425357312937999E-3</v>
      </c>
      <c r="Z206" s="5">
        <f t="shared" si="290"/>
        <v>8691.1537680862784</v>
      </c>
      <c r="AA206" s="5">
        <f t="shared" si="291"/>
        <v>29971.616797150236</v>
      </c>
      <c r="AB206" s="5">
        <f t="shared" si="292"/>
        <v>56564.063529339917</v>
      </c>
      <c r="AC206" s="16">
        <f t="shared" si="276"/>
        <v>1.2592941953181811</v>
      </c>
      <c r="AD206" s="16">
        <f t="shared" si="277"/>
        <v>3.0063009475759142</v>
      </c>
      <c r="AE206" s="16">
        <f t="shared" si="278"/>
        <v>10.128007103516051</v>
      </c>
      <c r="AF206" s="15">
        <f t="shared" si="279"/>
        <v>-4.0504037456468023E-3</v>
      </c>
      <c r="AG206" s="15">
        <f t="shared" si="280"/>
        <v>2.9673830763510267E-4</v>
      </c>
      <c r="AH206" s="15">
        <f t="shared" si="281"/>
        <v>9.7937136394747881E-3</v>
      </c>
      <c r="AI206" s="1">
        <f t="shared" si="245"/>
        <v>497334.52799225238</v>
      </c>
      <c r="AJ206" s="1">
        <f t="shared" si="246"/>
        <v>202953.02091037837</v>
      </c>
      <c r="AK206" s="1">
        <f t="shared" si="247"/>
        <v>72960.229831656776</v>
      </c>
      <c r="AL206" s="14">
        <f t="shared" si="282"/>
        <v>74.04100819552572</v>
      </c>
      <c r="AM206" s="14">
        <f t="shared" si="283"/>
        <v>17.146146628995041</v>
      </c>
      <c r="AN206" s="14">
        <f t="shared" si="284"/>
        <v>5.5065540402125821</v>
      </c>
      <c r="AO206" s="11">
        <f t="shared" si="285"/>
        <v>4.5665840901940617E-3</v>
      </c>
      <c r="AP206" s="11">
        <f t="shared" si="286"/>
        <v>5.7526915329222661E-3</v>
      </c>
      <c r="AQ206" s="11">
        <f t="shared" si="287"/>
        <v>5.2184170621070308E-3</v>
      </c>
      <c r="AR206" s="1">
        <f t="shared" si="293"/>
        <v>258767.64802012497</v>
      </c>
      <c r="AS206" s="1">
        <f t="shared" si="288"/>
        <v>108089.78153953177</v>
      </c>
      <c r="AT206" s="1">
        <f t="shared" si="289"/>
        <v>38678.618351927689</v>
      </c>
      <c r="AU206" s="1">
        <f t="shared" si="248"/>
        <v>51753.529604024996</v>
      </c>
      <c r="AV206" s="1">
        <f t="shared" si="249"/>
        <v>21617.956307906356</v>
      </c>
      <c r="AW206" s="1">
        <f t="shared" si="250"/>
        <v>7735.7236703855378</v>
      </c>
      <c r="AX206" s="1">
        <f t="shared" si="309"/>
        <v>177638.96426684485</v>
      </c>
      <c r="AY206" s="1">
        <f t="shared" si="296"/>
        <v>29174.395227923767</v>
      </c>
      <c r="AZ206" s="1">
        <f t="shared" si="297"/>
        <v>7081.8342576631148</v>
      </c>
      <c r="BA206" s="1">
        <f t="shared" si="310"/>
        <v>14086.351617327742</v>
      </c>
      <c r="BB206" s="1">
        <f t="shared" si="311"/>
        <v>30472.641125918031</v>
      </c>
      <c r="BC206" s="1">
        <f t="shared" si="312"/>
        <v>38735.399617257914</v>
      </c>
      <c r="BD206" s="1">
        <f t="shared" si="313"/>
        <v>419.28807887238253</v>
      </c>
      <c r="BE206" s="2">
        <f t="shared" si="319"/>
        <v>0.05</v>
      </c>
      <c r="BF206" s="2">
        <f t="shared" si="320"/>
        <v>3.8949976355871406E-2</v>
      </c>
      <c r="BG206" s="2">
        <f t="shared" si="321"/>
        <v>0.05</v>
      </c>
      <c r="BH206" s="2">
        <f t="shared" si="298"/>
        <v>4.6522124489276354E-2</v>
      </c>
      <c r="BI206" s="2">
        <f t="shared" si="314"/>
        <v>2.5000000000000006E-4</v>
      </c>
      <c r="BJ206" s="2">
        <f t="shared" si="299"/>
        <v>1.5171006581229417E-4</v>
      </c>
      <c r="BK206" s="2">
        <f t="shared" si="300"/>
        <v>2.5000000000000006E-4</v>
      </c>
      <c r="BL206" s="2">
        <f t="shared" si="301"/>
        <v>64.691912005031256</v>
      </c>
      <c r="BM206" s="2">
        <f t="shared" si="302"/>
        <v>16.398307870998863</v>
      </c>
      <c r="BN206" s="2">
        <f t="shared" si="303"/>
        <v>9.669654587981924</v>
      </c>
      <c r="BO206" s="2">
        <f t="shared" si="315"/>
        <v>297.73681944313773</v>
      </c>
      <c r="BP206" s="2">
        <f t="shared" si="316"/>
        <v>28.093876041257626</v>
      </c>
      <c r="BQ206" s="2">
        <f t="shared" si="317"/>
        <v>6.8380197493882315</v>
      </c>
      <c r="BR206" s="11">
        <f t="shared" si="318"/>
        <v>3.4241834909458174E-2</v>
      </c>
      <c r="BS206" s="17">
        <f t="shared" si="294"/>
        <v>2.3061417900525176E-3</v>
      </c>
      <c r="BT206" s="17">
        <f t="shared" si="295"/>
        <v>1.3759492560550111E-2</v>
      </c>
      <c r="BU206" s="12">
        <f>(BU$3*temperature!$I316+BU$4*temperature!$I316^2+BU$5*temperature!$I316^6)*(K206/K$56)^$BW$1</f>
        <v>-10.832698965828756</v>
      </c>
      <c r="BV206" s="12">
        <f>(BV$3*temperature!$I316+BV$4*temperature!$I316^2+BV$5*temperature!$I316^6)*(L206/L$56)^$BW$1</f>
        <v>-8.764335701496254</v>
      </c>
      <c r="BW206" s="12">
        <f>(BW$3*temperature!$I316+BW$4*temperature!$I316^2+BW$5*temperature!$I316^6)*(M206/M$56)^$BW$1</f>
        <v>-8.5253126468848137</v>
      </c>
      <c r="BX206" s="12">
        <f>(BX$3*temperature!$M316+BX$4*temperature!$M316^2+BX$5*temperature!$M316^6)*(K206/K$56)^$BW$1</f>
        <v>-10.832705538499633</v>
      </c>
      <c r="BY206" s="12">
        <f>(BY$3*temperature!$M316+BY$4*temperature!$M316^2+BY$5*temperature!$M316^6)*(L206/L$56)^$BW$1</f>
        <v>-8.7643402466685068</v>
      </c>
      <c r="BZ206" s="12">
        <f>(BZ$3*temperature!$M316+BZ$4*temperature!$M316^2+BZ$5*temperature!$M316^6)*(M206/M$56)^$BW$1</f>
        <v>-8.5253164910780388</v>
      </c>
      <c r="CA206" s="19">
        <f t="shared" si="304"/>
        <v>-6.5726708768920616E-6</v>
      </c>
      <c r="CB206" s="19">
        <f t="shared" si="305"/>
        <v>-4.5451722527900529E-6</v>
      </c>
      <c r="CC206" s="19">
        <f t="shared" si="306"/>
        <v>-3.8441932250776745E-6</v>
      </c>
      <c r="CD206" s="19">
        <f t="shared" si="307"/>
        <v>-2.3407693425111949E-2</v>
      </c>
      <c r="CE206" s="19">
        <f t="shared" si="308"/>
        <v>-5.3981460016388219E-5</v>
      </c>
      <c r="CF206" s="19"/>
      <c r="CG206" s="19"/>
      <c r="CH206" s="19"/>
    </row>
    <row r="207" spans="1:86" x14ac:dyDescent="0.3">
      <c r="A207" s="2">
        <f t="shared" si="251"/>
        <v>2161</v>
      </c>
      <c r="B207" s="5">
        <f t="shared" si="252"/>
        <v>1165.3664347133426</v>
      </c>
      <c r="C207" s="5">
        <f t="shared" si="253"/>
        <v>2963.9732861747625</v>
      </c>
      <c r="D207" s="5">
        <f t="shared" si="254"/>
        <v>4369.3646027397035</v>
      </c>
      <c r="E207" s="15">
        <f t="shared" si="255"/>
        <v>1.7778387614103352E-6</v>
      </c>
      <c r="F207" s="15">
        <f t="shared" si="256"/>
        <v>3.5024615738110359E-6</v>
      </c>
      <c r="G207" s="15">
        <f t="shared" si="257"/>
        <v>7.1501507128876656E-6</v>
      </c>
      <c r="H207" s="5">
        <f t="shared" si="258"/>
        <v>259637.22880854973</v>
      </c>
      <c r="I207" s="5">
        <f t="shared" si="259"/>
        <v>108709.64332617458</v>
      </c>
      <c r="J207" s="5">
        <f t="shared" si="260"/>
        <v>38884.254770405307</v>
      </c>
      <c r="K207" s="5">
        <f t="shared" si="261"/>
        <v>222794.49714236485</v>
      </c>
      <c r="L207" s="5">
        <f t="shared" si="262"/>
        <v>36676.998349898364</v>
      </c>
      <c r="M207" s="5">
        <f t="shared" si="263"/>
        <v>8899.2927589571918</v>
      </c>
      <c r="N207" s="15">
        <f t="shared" si="264"/>
        <v>3.3586856887479755E-3</v>
      </c>
      <c r="O207" s="15">
        <f t="shared" si="265"/>
        <v>5.7311711412921795E-3</v>
      </c>
      <c r="P207" s="15">
        <f t="shared" si="266"/>
        <v>5.3093518055655764E-3</v>
      </c>
      <c r="Q207" s="5">
        <f t="shared" si="267"/>
        <v>7158.0504745127237</v>
      </c>
      <c r="R207" s="5">
        <f t="shared" si="268"/>
        <v>10239.689188152464</v>
      </c>
      <c r="S207" s="5">
        <f t="shared" si="269"/>
        <v>5826.7211440717783</v>
      </c>
      <c r="T207" s="5">
        <f t="shared" si="270"/>
        <v>27.569430267609651</v>
      </c>
      <c r="U207" s="5">
        <f t="shared" si="271"/>
        <v>94.193016137759699</v>
      </c>
      <c r="V207" s="5">
        <f t="shared" si="272"/>
        <v>149.84782859993189</v>
      </c>
      <c r="W207" s="15">
        <f t="shared" si="273"/>
        <v>-1.0734613539272964E-2</v>
      </c>
      <c r="X207" s="15">
        <f t="shared" si="274"/>
        <v>-1.217998157191269E-2</v>
      </c>
      <c r="Y207" s="15">
        <f t="shared" si="275"/>
        <v>-9.7425357312937999E-3</v>
      </c>
      <c r="Z207" s="5">
        <f t="shared" si="290"/>
        <v>8592.3730194930013</v>
      </c>
      <c r="AA207" s="5">
        <f t="shared" si="291"/>
        <v>29787.415258010577</v>
      </c>
      <c r="AB207" s="5">
        <f t="shared" si="292"/>
        <v>56866.113412855768</v>
      </c>
      <c r="AC207" s="16">
        <f t="shared" si="276"/>
        <v>1.254193545392593</v>
      </c>
      <c r="AD207" s="16">
        <f t="shared" si="277"/>
        <v>3.0071930322313398</v>
      </c>
      <c r="AE207" s="16">
        <f t="shared" si="278"/>
        <v>10.227197904826454</v>
      </c>
      <c r="AF207" s="15">
        <f t="shared" si="279"/>
        <v>-4.0504037456468023E-3</v>
      </c>
      <c r="AG207" s="15">
        <f t="shared" si="280"/>
        <v>2.9673830763510267E-4</v>
      </c>
      <c r="AH207" s="15">
        <f t="shared" si="281"/>
        <v>9.7937136394747881E-3</v>
      </c>
      <c r="AI207" s="1">
        <f t="shared" si="245"/>
        <v>499354.60479705216</v>
      </c>
      <c r="AJ207" s="1">
        <f t="shared" si="246"/>
        <v>204275.67512724691</v>
      </c>
      <c r="AK207" s="1">
        <f t="shared" si="247"/>
        <v>73399.930518876645</v>
      </c>
      <c r="AL207" s="14">
        <f t="shared" si="282"/>
        <v>74.375741540672848</v>
      </c>
      <c r="AM207" s="14">
        <f t="shared" si="283"/>
        <v>17.243796756604556</v>
      </c>
      <c r="AN207" s="14">
        <f t="shared" si="284"/>
        <v>5.5350021808138727</v>
      </c>
      <c r="AO207" s="11">
        <f t="shared" si="285"/>
        <v>4.5209182492921213E-3</v>
      </c>
      <c r="AP207" s="11">
        <f t="shared" si="286"/>
        <v>5.6951646175930435E-3</v>
      </c>
      <c r="AQ207" s="11">
        <f t="shared" si="287"/>
        <v>5.1662328914859603E-3</v>
      </c>
      <c r="AR207" s="1">
        <f t="shared" si="293"/>
        <v>259637.22880854973</v>
      </c>
      <c r="AS207" s="1">
        <f t="shared" si="288"/>
        <v>108709.64332617458</v>
      </c>
      <c r="AT207" s="1">
        <f t="shared" si="289"/>
        <v>38884.254770405307</v>
      </c>
      <c r="AU207" s="1">
        <f t="shared" si="248"/>
        <v>51927.445761709947</v>
      </c>
      <c r="AV207" s="1">
        <f t="shared" si="249"/>
        <v>21741.928665234918</v>
      </c>
      <c r="AW207" s="1">
        <f t="shared" si="250"/>
        <v>7776.8509540810619</v>
      </c>
      <c r="AX207" s="1">
        <f t="shared" si="309"/>
        <v>178235.59771389188</v>
      </c>
      <c r="AY207" s="1">
        <f t="shared" si="296"/>
        <v>29341.59867991869</v>
      </c>
      <c r="AZ207" s="1">
        <f t="shared" si="297"/>
        <v>7119.434207165752</v>
      </c>
      <c r="BA207" s="1">
        <f t="shared" si="310"/>
        <v>14090.284201722015</v>
      </c>
      <c r="BB207" s="1">
        <f t="shared" si="311"/>
        <v>30489.686400713923</v>
      </c>
      <c r="BC207" s="1">
        <f t="shared" si="312"/>
        <v>38758.813707681365</v>
      </c>
      <c r="BD207" s="1">
        <f t="shared" si="313"/>
        <v>407.30350796517388</v>
      </c>
      <c r="BE207" s="2">
        <f t="shared" si="319"/>
        <v>0.05</v>
      </c>
      <c r="BF207" s="2">
        <f t="shared" si="320"/>
        <v>3.8949976355871406E-2</v>
      </c>
      <c r="BG207" s="2">
        <f t="shared" si="321"/>
        <v>0.05</v>
      </c>
      <c r="BH207" s="2">
        <f t="shared" si="298"/>
        <v>4.6544191014448559E-2</v>
      </c>
      <c r="BI207" s="2">
        <f t="shared" si="314"/>
        <v>2.5000000000000006E-4</v>
      </c>
      <c r="BJ207" s="2">
        <f t="shared" si="299"/>
        <v>1.5171006581229417E-4</v>
      </c>
      <c r="BK207" s="2">
        <f t="shared" si="300"/>
        <v>2.5000000000000006E-4</v>
      </c>
      <c r="BL207" s="2">
        <f t="shared" si="301"/>
        <v>64.909307202137441</v>
      </c>
      <c r="BM207" s="2">
        <f t="shared" si="302"/>
        <v>16.49234714344497</v>
      </c>
      <c r="BN207" s="2">
        <f t="shared" si="303"/>
        <v>9.7210636926013283</v>
      </c>
      <c r="BO207" s="2">
        <f t="shared" si="315"/>
        <v>302.17173791166471</v>
      </c>
      <c r="BP207" s="2">
        <f t="shared" si="316"/>
        <v>28.429711007375992</v>
      </c>
      <c r="BQ207" s="2">
        <f t="shared" si="317"/>
        <v>6.837860447416249</v>
      </c>
      <c r="BR207" s="11">
        <f t="shared" si="318"/>
        <v>3.417468509862151E-2</v>
      </c>
      <c r="BS207" s="17">
        <f t="shared" si="294"/>
        <v>2.2297896992867308E-3</v>
      </c>
      <c r="BT207" s="17">
        <f t="shared" si="295"/>
        <v>1.3358730641310787E-2</v>
      </c>
      <c r="BU207" s="12">
        <f>(BU$3*temperature!$I317+BU$4*temperature!$I317^2+BU$5*temperature!$I317^6)*(K207/K$56)^$BW$1</f>
        <v>-11.008440662752802</v>
      </c>
      <c r="BV207" s="12">
        <f>(BV$3*temperature!$I317+BV$4*temperature!$I317^2+BV$5*temperature!$I317^6)*(L207/L$56)^$BW$1</f>
        <v>-8.8795235396059482</v>
      </c>
      <c r="BW207" s="12">
        <f>(BW$3*temperature!$I317+BW$4*temperature!$I317^2+BW$5*temperature!$I317^6)*(M207/M$56)^$BW$1</f>
        <v>-8.6220243551446494</v>
      </c>
      <c r="BX207" s="12">
        <f>(BX$3*temperature!$M317+BX$4*temperature!$M317^2+BX$5*temperature!$M317^6)*(K207/K$56)^$BW$1</f>
        <v>-11.008447229981781</v>
      </c>
      <c r="BY207" s="12">
        <f>(BY$3*temperature!$M317+BY$4*temperature!$M317^2+BY$5*temperature!$M317^6)*(L207/L$56)^$BW$1</f>
        <v>-8.8795280761490236</v>
      </c>
      <c r="BZ207" s="12">
        <f>(BZ$3*temperature!$M317+BZ$4*temperature!$M317^2+BZ$5*temperature!$M317^6)*(M207/M$56)^$BW$1</f>
        <v>-8.6220281905320419</v>
      </c>
      <c r="CA207" s="19">
        <f t="shared" si="304"/>
        <v>-6.5672289792928495E-6</v>
      </c>
      <c r="CB207" s="19">
        <f t="shared" si="305"/>
        <v>-4.5365430754173985E-6</v>
      </c>
      <c r="CC207" s="19">
        <f t="shared" si="306"/>
        <v>-3.8353873925700555E-6</v>
      </c>
      <c r="CD207" s="19">
        <f t="shared" si="307"/>
        <v>-2.3473992933131432E-2</v>
      </c>
      <c r="CE207" s="19">
        <f t="shared" si="308"/>
        <v>-5.2342067643425977E-5</v>
      </c>
      <c r="CF207" s="19"/>
      <c r="CG207" s="19"/>
      <c r="CH207" s="19"/>
    </row>
    <row r="208" spans="1:86" x14ac:dyDescent="0.3">
      <c r="A208" s="2">
        <f t="shared" si="251"/>
        <v>2162</v>
      </c>
      <c r="B208" s="5">
        <f t="shared" si="252"/>
        <v>1165.3684029552805</v>
      </c>
      <c r="C208" s="5">
        <f t="shared" si="253"/>
        <v>2963.9831483171761</v>
      </c>
      <c r="D208" s="5">
        <f t="shared" si="254"/>
        <v>4369.3942822743611</v>
      </c>
      <c r="E208" s="15">
        <f t="shared" si="255"/>
        <v>1.6889468233398184E-6</v>
      </c>
      <c r="F208" s="15">
        <f t="shared" si="256"/>
        <v>3.327338495120484E-6</v>
      </c>
      <c r="G208" s="15">
        <f t="shared" si="257"/>
        <v>6.7926431772432816E-6</v>
      </c>
      <c r="H208" s="5">
        <f t="shared" si="258"/>
        <v>260492.81369197959</v>
      </c>
      <c r="I208" s="5">
        <f t="shared" si="259"/>
        <v>109324.96030699091</v>
      </c>
      <c r="J208" s="5">
        <f t="shared" si="260"/>
        <v>39088.374613208718</v>
      </c>
      <c r="K208" s="5">
        <f t="shared" si="261"/>
        <v>223528.29631504577</v>
      </c>
      <c r="L208" s="5">
        <f t="shared" si="262"/>
        <v>36884.474315942374</v>
      </c>
      <c r="M208" s="5">
        <f t="shared" si="263"/>
        <v>8945.9481310215851</v>
      </c>
      <c r="N208" s="15">
        <f t="shared" si="264"/>
        <v>3.293614438834247E-3</v>
      </c>
      <c r="O208" s="15">
        <f t="shared" si="265"/>
        <v>5.6568414913535925E-3</v>
      </c>
      <c r="P208" s="15">
        <f t="shared" si="266"/>
        <v>5.2425932406183762E-3</v>
      </c>
      <c r="Q208" s="5">
        <f t="shared" si="267"/>
        <v>7104.5463488229543</v>
      </c>
      <c r="R208" s="5">
        <f t="shared" si="268"/>
        <v>10172.222590621726</v>
      </c>
      <c r="S208" s="5">
        <f t="shared" si="269"/>
        <v>5800.2430262332009</v>
      </c>
      <c r="T208" s="5">
        <f t="shared" si="270"/>
        <v>27.273483088188925</v>
      </c>
      <c r="U208" s="5">
        <f t="shared" si="271"/>
        <v>93.04574693699891</v>
      </c>
      <c r="V208" s="5">
        <f t="shared" si="272"/>
        <v>148.38793077554027</v>
      </c>
      <c r="W208" s="15">
        <f t="shared" si="273"/>
        <v>-1.0734613539272964E-2</v>
      </c>
      <c r="X208" s="15">
        <f t="shared" si="274"/>
        <v>-1.217998157191269E-2</v>
      </c>
      <c r="Y208" s="15">
        <f t="shared" si="275"/>
        <v>-9.7425357312937999E-3</v>
      </c>
      <c r="Z208" s="5">
        <f t="shared" si="290"/>
        <v>8494.1569824119142</v>
      </c>
      <c r="AA208" s="5">
        <f t="shared" si="291"/>
        <v>29602.127665282896</v>
      </c>
      <c r="AB208" s="5">
        <f t="shared" si="292"/>
        <v>57165.915374536271</v>
      </c>
      <c r="AC208" s="16">
        <f t="shared" si="276"/>
        <v>1.2491135551585688</v>
      </c>
      <c r="AD208" s="16">
        <f t="shared" si="277"/>
        <v>3.0080853816024562</v>
      </c>
      <c r="AE208" s="16">
        <f t="shared" si="278"/>
        <v>10.32736015244056</v>
      </c>
      <c r="AF208" s="15">
        <f t="shared" si="279"/>
        <v>-4.0504037456468023E-3</v>
      </c>
      <c r="AG208" s="15">
        <f t="shared" si="280"/>
        <v>2.9673830763510267E-4</v>
      </c>
      <c r="AH208" s="15">
        <f t="shared" si="281"/>
        <v>9.7937136394747881E-3</v>
      </c>
      <c r="AI208" s="1">
        <f t="shared" si="245"/>
        <v>501346.59007905691</v>
      </c>
      <c r="AJ208" s="1">
        <f t="shared" si="246"/>
        <v>205590.03627975713</v>
      </c>
      <c r="AK208" s="1">
        <f t="shared" si="247"/>
        <v>73836.788421070043</v>
      </c>
      <c r="AL208" s="14">
        <f t="shared" si="282"/>
        <v>74.708625721436363</v>
      </c>
      <c r="AM208" s="14">
        <f t="shared" si="283"/>
        <v>17.341020955154125</v>
      </c>
      <c r="AN208" s="14">
        <f t="shared" si="284"/>
        <v>5.5633113400316301</v>
      </c>
      <c r="AO208" s="11">
        <f t="shared" si="285"/>
        <v>4.4757090667992003E-3</v>
      </c>
      <c r="AP208" s="11">
        <f t="shared" si="286"/>
        <v>5.6382129714171126E-3</v>
      </c>
      <c r="AQ208" s="11">
        <f t="shared" si="287"/>
        <v>5.1145705625711005E-3</v>
      </c>
      <c r="AR208" s="1">
        <f t="shared" si="293"/>
        <v>260492.81369197959</v>
      </c>
      <c r="AS208" s="1">
        <f t="shared" si="288"/>
        <v>109324.96030699091</v>
      </c>
      <c r="AT208" s="1">
        <f t="shared" si="289"/>
        <v>39088.374613208718</v>
      </c>
      <c r="AU208" s="1">
        <f t="shared" si="248"/>
        <v>52098.562738395922</v>
      </c>
      <c r="AV208" s="1">
        <f t="shared" si="249"/>
        <v>21864.992061398181</v>
      </c>
      <c r="AW208" s="1">
        <f t="shared" si="250"/>
        <v>7817.6749226417442</v>
      </c>
      <c r="AX208" s="1">
        <f t="shared" si="309"/>
        <v>178822.63705203662</v>
      </c>
      <c r="AY208" s="1">
        <f t="shared" si="296"/>
        <v>29507.5794527539</v>
      </c>
      <c r="AZ208" s="1">
        <f t="shared" si="297"/>
        <v>7156.7585048172668</v>
      </c>
      <c r="BA208" s="1">
        <f t="shared" si="310"/>
        <v>14094.139966608505</v>
      </c>
      <c r="BB208" s="1">
        <f t="shared" si="311"/>
        <v>30506.507387647322</v>
      </c>
      <c r="BC208" s="1">
        <f t="shared" si="312"/>
        <v>38781.924102516445</v>
      </c>
      <c r="BD208" s="1">
        <f t="shared" si="313"/>
        <v>395.65846116382346</v>
      </c>
      <c r="BE208" s="2">
        <f t="shared" si="319"/>
        <v>0.05</v>
      </c>
      <c r="BF208" s="2">
        <f t="shared" si="320"/>
        <v>3.8949976355871406E-2</v>
      </c>
      <c r="BG208" s="2">
        <f t="shared" si="321"/>
        <v>0.05</v>
      </c>
      <c r="BH208" s="2">
        <f t="shared" si="298"/>
        <v>4.6566274865145314E-2</v>
      </c>
      <c r="BI208" s="2">
        <f t="shared" si="314"/>
        <v>2.5000000000000006E-4</v>
      </c>
      <c r="BJ208" s="2">
        <f t="shared" si="299"/>
        <v>1.5171006581229417E-4</v>
      </c>
      <c r="BK208" s="2">
        <f t="shared" si="300"/>
        <v>2.5000000000000006E-4</v>
      </c>
      <c r="BL208" s="2">
        <f t="shared" si="301"/>
        <v>65.123203422994919</v>
      </c>
      <c r="BM208" s="2">
        <f t="shared" si="302"/>
        <v>16.585696923100038</v>
      </c>
      <c r="BN208" s="2">
        <f t="shared" si="303"/>
        <v>9.772093653302182</v>
      </c>
      <c r="BO208" s="2">
        <f t="shared" si="315"/>
        <v>306.67294498013001</v>
      </c>
      <c r="BP208" s="2">
        <f t="shared" si="316"/>
        <v>28.769584856955127</v>
      </c>
      <c r="BQ208" s="2">
        <f t="shared" si="317"/>
        <v>6.8377064124858009</v>
      </c>
      <c r="BR208" s="11">
        <f t="shared" si="318"/>
        <v>3.4108292319825234E-2</v>
      </c>
      <c r="BS208" s="17">
        <f t="shared" si="294"/>
        <v>2.1561054736841602E-3</v>
      </c>
      <c r="BT208" s="17">
        <f t="shared" si="295"/>
        <v>1.2969641399330861E-2</v>
      </c>
      <c r="BU208" s="12">
        <f>(BU$3*temperature!$I318+BU$4*temperature!$I318^2+BU$5*temperature!$I318^6)*(K208/K$56)^$BW$1</f>
        <v>-11.184303518242519</v>
      </c>
      <c r="BV208" s="12">
        <f>(BV$3*temperature!$I318+BV$4*temperature!$I318^2+BV$5*temperature!$I318^6)*(L208/L$56)^$BW$1</f>
        <v>-8.9946369756994873</v>
      </c>
      <c r="BW208" s="12">
        <f>(BW$3*temperature!$I318+BW$4*temperature!$I318^2+BW$5*temperature!$I318^6)*(M208/M$56)^$BW$1</f>
        <v>-8.7186465520945493</v>
      </c>
      <c r="BX208" s="12">
        <f>(BX$3*temperature!$M318+BX$4*temperature!$M318^2+BX$5*temperature!$M318^6)*(K208/K$56)^$BW$1</f>
        <v>-11.184310079848126</v>
      </c>
      <c r="BY208" s="12">
        <f>(BY$3*temperature!$M318+BY$4*temperature!$M318^2+BY$5*temperature!$M318^6)*(L208/L$56)^$BW$1</f>
        <v>-8.9946415035527369</v>
      </c>
      <c r="BZ208" s="12">
        <f>(BZ$3*temperature!$M318+BZ$4*temperature!$M318^2+BZ$5*temperature!$M318^6)*(M208/M$56)^$BW$1</f>
        <v>-8.7186503786580651</v>
      </c>
      <c r="CA208" s="19">
        <f t="shared" si="304"/>
        <v>-6.5616056073025675E-6</v>
      </c>
      <c r="CB208" s="19">
        <f t="shared" si="305"/>
        <v>-4.5278532496695334E-6</v>
      </c>
      <c r="CC208" s="19">
        <f t="shared" si="306"/>
        <v>-3.8265635158296618E-6</v>
      </c>
      <c r="CD208" s="19">
        <f t="shared" si="307"/>
        <v>-2.3538326319673043E-2</v>
      </c>
      <c r="CE208" s="19">
        <f t="shared" si="308"/>
        <v>-5.0751114219210983E-5</v>
      </c>
      <c r="CF208" s="19"/>
      <c r="CG208" s="19"/>
      <c r="CH208" s="19"/>
    </row>
    <row r="209" spans="1:86" x14ac:dyDescent="0.3">
      <c r="A209" s="2">
        <f t="shared" si="251"/>
        <v>2163</v>
      </c>
      <c r="B209" s="5">
        <f t="shared" si="252"/>
        <v>1165.3702727882796</v>
      </c>
      <c r="C209" s="5">
        <f t="shared" si="253"/>
        <v>2963.9925173836427</v>
      </c>
      <c r="D209" s="5">
        <f t="shared" si="254"/>
        <v>4369.4224780238083</v>
      </c>
      <c r="E209" s="15">
        <f t="shared" si="255"/>
        <v>1.6044994821728274E-6</v>
      </c>
      <c r="F209" s="15">
        <f t="shared" si="256"/>
        <v>3.1609715703644595E-6</v>
      </c>
      <c r="G209" s="15">
        <f t="shared" si="257"/>
        <v>6.4530110183811172E-6</v>
      </c>
      <c r="H209" s="5">
        <f t="shared" si="258"/>
        <v>261334.4375171352</v>
      </c>
      <c r="I209" s="5">
        <f t="shared" si="259"/>
        <v>109935.70705798411</v>
      </c>
      <c r="J209" s="5">
        <f t="shared" si="260"/>
        <v>39290.972448136294</v>
      </c>
      <c r="K209" s="5">
        <f t="shared" si="261"/>
        <v>224250.13201328975</v>
      </c>
      <c r="L209" s="5">
        <f t="shared" si="262"/>
        <v>37090.413154965005</v>
      </c>
      <c r="M209" s="5">
        <f t="shared" si="263"/>
        <v>8992.257591421263</v>
      </c>
      <c r="N209" s="15">
        <f t="shared" si="264"/>
        <v>3.2292810804883665E-3</v>
      </c>
      <c r="O209" s="15">
        <f t="shared" si="265"/>
        <v>5.5833475423456846E-3</v>
      </c>
      <c r="P209" s="15">
        <f t="shared" si="266"/>
        <v>5.1765849434217692E-3</v>
      </c>
      <c r="Q209" s="5">
        <f t="shared" si="267"/>
        <v>7050.9894000980157</v>
      </c>
      <c r="R209" s="5">
        <f t="shared" si="268"/>
        <v>10104.460338023888</v>
      </c>
      <c r="S209" s="5">
        <f t="shared" si="269"/>
        <v>5773.5041342366339</v>
      </c>
      <c r="T209" s="5">
        <f t="shared" si="270"/>
        <v>26.98071278736732</v>
      </c>
      <c r="U209" s="5">
        <f t="shared" si="271"/>
        <v>91.91245145396141</v>
      </c>
      <c r="V209" s="5">
        <f t="shared" si="272"/>
        <v>146.94225605786681</v>
      </c>
      <c r="W209" s="15">
        <f t="shared" si="273"/>
        <v>-1.0734613539272964E-2</v>
      </c>
      <c r="X209" s="15">
        <f t="shared" si="274"/>
        <v>-1.217998157191269E-2</v>
      </c>
      <c r="Y209" s="15">
        <f t="shared" si="275"/>
        <v>-9.7425357312937999E-3</v>
      </c>
      <c r="Z209" s="5">
        <f t="shared" si="290"/>
        <v>8396.5182894888003</v>
      </c>
      <c r="AA209" s="5">
        <f t="shared" si="291"/>
        <v>29415.813302843468</v>
      </c>
      <c r="AB209" s="5">
        <f t="shared" si="292"/>
        <v>57463.461195838441</v>
      </c>
      <c r="AC209" s="16">
        <f t="shared" si="276"/>
        <v>1.2440541409360164</v>
      </c>
      <c r="AD209" s="16">
        <f t="shared" si="277"/>
        <v>3.0089779957678147</v>
      </c>
      <c r="AE209" s="16">
        <f t="shared" si="278"/>
        <v>10.428503360425285</v>
      </c>
      <c r="AF209" s="15">
        <f t="shared" si="279"/>
        <v>-4.0504037456468023E-3</v>
      </c>
      <c r="AG209" s="15">
        <f t="shared" si="280"/>
        <v>2.9673830763510267E-4</v>
      </c>
      <c r="AH209" s="15">
        <f t="shared" si="281"/>
        <v>9.7937136394747881E-3</v>
      </c>
      <c r="AI209" s="1">
        <f t="shared" si="245"/>
        <v>503310.49380954716</v>
      </c>
      <c r="AJ209" s="1">
        <f t="shared" si="246"/>
        <v>206896.02471317962</v>
      </c>
      <c r="AK209" s="1">
        <f t="shared" si="247"/>
        <v>74270.78450160478</v>
      </c>
      <c r="AL209" s="14">
        <f t="shared" si="282"/>
        <v>75.039656054210809</v>
      </c>
      <c r="AM209" s="14">
        <f t="shared" si="283"/>
        <v>17.437815600748223</v>
      </c>
      <c r="AN209" s="14">
        <f t="shared" si="284"/>
        <v>5.5914807489576726</v>
      </c>
      <c r="AO209" s="11">
        <f t="shared" si="285"/>
        <v>4.4309519761312087E-3</v>
      </c>
      <c r="AP209" s="11">
        <f t="shared" si="286"/>
        <v>5.5818308417029412E-3</v>
      </c>
      <c r="AQ209" s="11">
        <f t="shared" si="287"/>
        <v>5.0634248569453892E-3</v>
      </c>
      <c r="AR209" s="1">
        <f t="shared" si="293"/>
        <v>261334.4375171352</v>
      </c>
      <c r="AS209" s="1">
        <f t="shared" si="288"/>
        <v>109935.70705798411</v>
      </c>
      <c r="AT209" s="1">
        <f t="shared" si="289"/>
        <v>39290.972448136294</v>
      </c>
      <c r="AU209" s="1">
        <f t="shared" si="248"/>
        <v>52266.887503427046</v>
      </c>
      <c r="AV209" s="1">
        <f t="shared" si="249"/>
        <v>21987.141411596822</v>
      </c>
      <c r="AW209" s="1">
        <f t="shared" si="250"/>
        <v>7858.1944896272589</v>
      </c>
      <c r="AX209" s="1">
        <f t="shared" si="309"/>
        <v>179400.10561063181</v>
      </c>
      <c r="AY209" s="1">
        <f t="shared" si="296"/>
        <v>29672.330523972003</v>
      </c>
      <c r="AZ209" s="1">
        <f t="shared" si="297"/>
        <v>7193.8060731370097</v>
      </c>
      <c r="BA209" s="1">
        <f t="shared" si="310"/>
        <v>14097.919825482499</v>
      </c>
      <c r="BB209" s="1">
        <f t="shared" si="311"/>
        <v>30523.106790025176</v>
      </c>
      <c r="BC209" s="1">
        <f t="shared" si="312"/>
        <v>38804.73470679162</v>
      </c>
      <c r="BD209" s="1">
        <f t="shared" si="313"/>
        <v>384.34344607777422</v>
      </c>
      <c r="BE209" s="2">
        <f t="shared" si="319"/>
        <v>0.05</v>
      </c>
      <c r="BF209" s="2">
        <f t="shared" si="320"/>
        <v>3.8949976355871406E-2</v>
      </c>
      <c r="BG209" s="2">
        <f t="shared" si="321"/>
        <v>0.05</v>
      </c>
      <c r="BH209" s="2">
        <f t="shared" si="298"/>
        <v>4.6588373363311966E-2</v>
      </c>
      <c r="BI209" s="2">
        <f t="shared" si="314"/>
        <v>2.5000000000000006E-4</v>
      </c>
      <c r="BJ209" s="2">
        <f t="shared" si="299"/>
        <v>1.5171006581229417E-4</v>
      </c>
      <c r="BK209" s="2">
        <f t="shared" si="300"/>
        <v>2.5000000000000006E-4</v>
      </c>
      <c r="BL209" s="2">
        <f t="shared" si="301"/>
        <v>65.333609379283814</v>
      </c>
      <c r="BM209" s="2">
        <f t="shared" si="302"/>
        <v>16.678353352887861</v>
      </c>
      <c r="BN209" s="2">
        <f t="shared" si="303"/>
        <v>9.8227431120340754</v>
      </c>
      <c r="BO209" s="2">
        <f t="shared" si="315"/>
        <v>311.24143187336034</v>
      </c>
      <c r="BP209" s="2">
        <f t="shared" si="316"/>
        <v>29.113546149414606</v>
      </c>
      <c r="BQ209" s="2">
        <f t="shared" si="317"/>
        <v>6.837557576671311</v>
      </c>
      <c r="BR209" s="11">
        <f t="shared" si="318"/>
        <v>3.4042647437127344E-2</v>
      </c>
      <c r="BS209" s="17">
        <f t="shared" si="294"/>
        <v>2.084990024446422E-3</v>
      </c>
      <c r="BT209" s="17">
        <f t="shared" si="295"/>
        <v>1.2591884853719282E-2</v>
      </c>
      <c r="BU209" s="12">
        <f>(BU$3*temperature!$I319+BU$4*temperature!$I319^2+BU$5*temperature!$I319^6)*(K209/K$56)^$BW$1</f>
        <v>-11.360274995586368</v>
      </c>
      <c r="BV209" s="12">
        <f>(BV$3*temperature!$I319+BV$4*temperature!$I319^2+BV$5*temperature!$I319^6)*(L209/L$56)^$BW$1</f>
        <v>-9.109668856594153</v>
      </c>
      <c r="BW209" s="12">
        <f>(BW$3*temperature!$I319+BW$4*temperature!$I319^2+BW$5*temperature!$I319^6)*(M209/M$56)^$BW$1</f>
        <v>-8.8151736002941909</v>
      </c>
      <c r="BX209" s="12">
        <f>(BX$3*temperature!$M319+BX$4*temperature!$M319^2+BX$5*temperature!$M319^6)*(K209/K$56)^$BW$1</f>
        <v>-11.360281551396886</v>
      </c>
      <c r="BY209" s="12">
        <f>(BY$3*temperature!$M319+BY$4*temperature!$M319^2+BY$5*temperature!$M319^6)*(L209/L$56)^$BW$1</f>
        <v>-9.1096733757025703</v>
      </c>
      <c r="BZ209" s="12">
        <f>(BZ$3*temperature!$M319+BZ$4*temperature!$M319^2+BZ$5*temperature!$M319^6)*(M209/M$56)^$BW$1</f>
        <v>-8.8151774180196547</v>
      </c>
      <c r="CA209" s="19">
        <f t="shared" si="304"/>
        <v>-6.5558105184493343E-6</v>
      </c>
      <c r="CB209" s="19">
        <f t="shared" si="305"/>
        <v>-4.5191084172557794E-6</v>
      </c>
      <c r="CC209" s="19">
        <f t="shared" si="306"/>
        <v>-3.8177254637616898E-6</v>
      </c>
      <c r="CD209" s="19">
        <f t="shared" si="307"/>
        <v>-2.3600725794417857E-2</v>
      </c>
      <c r="CE209" s="19">
        <f t="shared" si="308"/>
        <v>-4.9207277851056594E-5</v>
      </c>
      <c r="CF209" s="19"/>
      <c r="CG209" s="19"/>
      <c r="CH209" s="19"/>
    </row>
    <row r="210" spans="1:86" x14ac:dyDescent="0.3">
      <c r="A210" s="2">
        <f t="shared" si="251"/>
        <v>2164</v>
      </c>
      <c r="B210" s="5">
        <f t="shared" si="252"/>
        <v>1165.3720491324791</v>
      </c>
      <c r="C210" s="5">
        <f t="shared" si="253"/>
        <v>2964.0014180249209</v>
      </c>
      <c r="D210" s="5">
        <f t="shared" si="254"/>
        <v>4369.449264158633</v>
      </c>
      <c r="E210" s="15">
        <f t="shared" si="255"/>
        <v>1.5242745080641861E-6</v>
      </c>
      <c r="F210" s="15">
        <f t="shared" si="256"/>
        <v>3.0029229918462365E-6</v>
      </c>
      <c r="G210" s="15">
        <f t="shared" si="257"/>
        <v>6.1303604674620612E-6</v>
      </c>
      <c r="H210" s="5">
        <f t="shared" si="258"/>
        <v>262162.13732447982</v>
      </c>
      <c r="I210" s="5">
        <f t="shared" si="259"/>
        <v>110541.85942265991</v>
      </c>
      <c r="J210" s="5">
        <f t="shared" si="260"/>
        <v>39492.043196967075</v>
      </c>
      <c r="K210" s="5">
        <f t="shared" si="261"/>
        <v>224960.03531201676</v>
      </c>
      <c r="L210" s="5">
        <f t="shared" si="262"/>
        <v>37294.806524188542</v>
      </c>
      <c r="M210" s="5">
        <f t="shared" si="263"/>
        <v>9038.2198783973145</v>
      </c>
      <c r="N210" s="15">
        <f t="shared" si="264"/>
        <v>3.1656761686318369E-3</v>
      </c>
      <c r="O210" s="15">
        <f t="shared" si="265"/>
        <v>5.5106792251025105E-3</v>
      </c>
      <c r="P210" s="15">
        <f t="shared" si="266"/>
        <v>5.1113178763806388E-3</v>
      </c>
      <c r="Q210" s="5">
        <f t="shared" si="267"/>
        <v>6997.3919599481105</v>
      </c>
      <c r="R210" s="5">
        <f t="shared" si="268"/>
        <v>10036.422564402819</v>
      </c>
      <c r="S210" s="5">
        <f t="shared" si="269"/>
        <v>5746.5135024649726</v>
      </c>
      <c r="T210" s="5">
        <f t="shared" si="270"/>
        <v>26.691085262580813</v>
      </c>
      <c r="U210" s="5">
        <f t="shared" si="271"/>
        <v>90.792959489022834</v>
      </c>
      <c r="V210" s="5">
        <f t="shared" si="272"/>
        <v>145.51066587778612</v>
      </c>
      <c r="W210" s="15">
        <f t="shared" si="273"/>
        <v>-1.0734613539272964E-2</v>
      </c>
      <c r="X210" s="15">
        <f t="shared" si="274"/>
        <v>-1.217998157191269E-2</v>
      </c>
      <c r="Y210" s="15">
        <f t="shared" si="275"/>
        <v>-9.7425357312937999E-3</v>
      </c>
      <c r="Z210" s="5">
        <f t="shared" si="290"/>
        <v>8299.4690195134026</v>
      </c>
      <c r="AA210" s="5">
        <f t="shared" si="291"/>
        <v>29228.53053798102</v>
      </c>
      <c r="AB210" s="5">
        <f t="shared" si="292"/>
        <v>57758.743188940098</v>
      </c>
      <c r="AC210" s="16">
        <f t="shared" si="276"/>
        <v>1.2390152193837818</v>
      </c>
      <c r="AD210" s="16">
        <f t="shared" si="277"/>
        <v>3.0098708748059901</v>
      </c>
      <c r="AE210" s="16">
        <f t="shared" si="278"/>
        <v>10.530637136025591</v>
      </c>
      <c r="AF210" s="15">
        <f t="shared" si="279"/>
        <v>-4.0504037456468023E-3</v>
      </c>
      <c r="AG210" s="15">
        <f t="shared" si="280"/>
        <v>2.9673830763510267E-4</v>
      </c>
      <c r="AH210" s="15">
        <f t="shared" si="281"/>
        <v>9.7937136394747881E-3</v>
      </c>
      <c r="AI210" s="1">
        <f t="shared" si="245"/>
        <v>505246.3319320195</v>
      </c>
      <c r="AJ210" s="1">
        <f t="shared" si="246"/>
        <v>208193.56365345849</v>
      </c>
      <c r="AK210" s="1">
        <f t="shared" si="247"/>
        <v>74701.900541071562</v>
      </c>
      <c r="AL210" s="14">
        <f t="shared" si="282"/>
        <v>75.368828195369602</v>
      </c>
      <c r="AM210" s="14">
        <f t="shared" si="283"/>
        <v>17.534177188311087</v>
      </c>
      <c r="AN210" s="14">
        <f t="shared" si="284"/>
        <v>5.6195096711429624</v>
      </c>
      <c r="AO210" s="11">
        <f t="shared" si="285"/>
        <v>4.3866424563698964E-3</v>
      </c>
      <c r="AP210" s="11">
        <f t="shared" si="286"/>
        <v>5.5260125332859114E-3</v>
      </c>
      <c r="AQ210" s="11">
        <f t="shared" si="287"/>
        <v>5.0127906083759352E-3</v>
      </c>
      <c r="AR210" s="1">
        <f t="shared" si="293"/>
        <v>262162.13732447982</v>
      </c>
      <c r="AS210" s="1">
        <f t="shared" si="288"/>
        <v>110541.85942265991</v>
      </c>
      <c r="AT210" s="1">
        <f t="shared" si="289"/>
        <v>39492.043196967075</v>
      </c>
      <c r="AU210" s="1">
        <f t="shared" si="248"/>
        <v>52432.427464895969</v>
      </c>
      <c r="AV210" s="1">
        <f t="shared" si="249"/>
        <v>22108.371884531982</v>
      </c>
      <c r="AW210" s="1">
        <f t="shared" si="250"/>
        <v>7898.4086393934158</v>
      </c>
      <c r="AX210" s="1">
        <f t="shared" si="309"/>
        <v>179968.02824961339</v>
      </c>
      <c r="AY210" s="1">
        <f t="shared" si="296"/>
        <v>29835.845219350835</v>
      </c>
      <c r="AZ210" s="1">
        <f t="shared" si="297"/>
        <v>7230.5759027178519</v>
      </c>
      <c r="BA210" s="1">
        <f t="shared" si="310"/>
        <v>14101.624678009137</v>
      </c>
      <c r="BB210" s="1">
        <f t="shared" si="311"/>
        <v>30539.487269476154</v>
      </c>
      <c r="BC210" s="1">
        <f t="shared" si="312"/>
        <v>38827.249354510313</v>
      </c>
      <c r="BD210" s="1">
        <f t="shared" si="313"/>
        <v>373.34923028045591</v>
      </c>
      <c r="BE210" s="2">
        <f t="shared" si="319"/>
        <v>0.05</v>
      </c>
      <c r="BF210" s="2">
        <f t="shared" si="320"/>
        <v>3.8949976355871406E-2</v>
      </c>
      <c r="BG210" s="2">
        <f t="shared" si="321"/>
        <v>0.05</v>
      </c>
      <c r="BH210" s="2">
        <f t="shared" si="298"/>
        <v>4.6610483848867727E-2</v>
      </c>
      <c r="BI210" s="2">
        <f t="shared" si="314"/>
        <v>2.5000000000000006E-4</v>
      </c>
      <c r="BJ210" s="2">
        <f t="shared" si="299"/>
        <v>1.5171006581229417E-4</v>
      </c>
      <c r="BK210" s="2">
        <f t="shared" si="300"/>
        <v>2.5000000000000006E-4</v>
      </c>
      <c r="BL210" s="2">
        <f t="shared" si="301"/>
        <v>65.540534331119972</v>
      </c>
      <c r="BM210" s="2">
        <f t="shared" si="302"/>
        <v>16.770312768025104</v>
      </c>
      <c r="BN210" s="2">
        <f t="shared" si="303"/>
        <v>9.8730107992417704</v>
      </c>
      <c r="BO210" s="2">
        <f t="shared" si="315"/>
        <v>315.87820462742133</v>
      </c>
      <c r="BP210" s="2">
        <f t="shared" si="316"/>
        <v>29.461644027925033</v>
      </c>
      <c r="BQ210" s="2">
        <f t="shared" si="317"/>
        <v>6.8374138730444534</v>
      </c>
      <c r="BR210" s="11">
        <f t="shared" si="318"/>
        <v>3.3977741383614396E-2</v>
      </c>
      <c r="BS210" s="17">
        <f t="shared" si="294"/>
        <v>2.0163481937752427E-3</v>
      </c>
      <c r="BT210" s="17">
        <f t="shared" si="295"/>
        <v>1.222513092594105E-2</v>
      </c>
      <c r="BU210" s="12">
        <f>(BU$3*temperature!$I320+BU$4*temperature!$I320^2+BU$5*temperature!$I320^6)*(K210/K$56)^$BW$1</f>
        <v>-11.536342899211029</v>
      </c>
      <c r="BV210" s="12">
        <f>(BV$3*temperature!$I320+BV$4*temperature!$I320^2+BV$5*temperature!$I320^6)*(L210/L$56)^$BW$1</f>
        <v>-9.2246122578394196</v>
      </c>
      <c r="BW210" s="12">
        <f>(BW$3*temperature!$I320+BW$4*temperature!$I320^2+BW$5*temperature!$I320^6)*(M210/M$56)^$BW$1</f>
        <v>-8.9116000462484362</v>
      </c>
      <c r="BX210" s="12">
        <f>(BX$3*temperature!$M320+BX$4*temperature!$M320^2+BX$5*temperature!$M320^6)*(K210/K$56)^$BW$1</f>
        <v>-11.536349449064126</v>
      </c>
      <c r="BY210" s="12">
        <f>(BY$3*temperature!$M320+BY$4*temperature!$M320^2+BY$5*temperature!$M320^6)*(L210/L$56)^$BW$1</f>
        <v>-9.2246167681533766</v>
      </c>
      <c r="BZ210" s="12">
        <f>(BZ$3*temperature!$M320+BZ$4*temperature!$M320^2+BZ$5*temperature!$M320^6)*(M210/M$56)^$BW$1</f>
        <v>-8.9116038551253443</v>
      </c>
      <c r="CA210" s="19">
        <f t="shared" si="304"/>
        <v>-6.5498530972263325E-6</v>
      </c>
      <c r="CB210" s="19">
        <f t="shared" si="305"/>
        <v>-4.5103139569846462E-6</v>
      </c>
      <c r="CC210" s="19">
        <f t="shared" si="306"/>
        <v>-3.8088769080957263E-6</v>
      </c>
      <c r="CD210" s="19">
        <f t="shared" si="307"/>
        <v>-2.3661223099017237E-2</v>
      </c>
      <c r="CE210" s="19">
        <f t="shared" si="308"/>
        <v>-4.7709264458216455E-5</v>
      </c>
      <c r="CF210" s="19"/>
      <c r="CG210" s="19"/>
      <c r="CH210" s="19"/>
    </row>
    <row r="211" spans="1:86" x14ac:dyDescent="0.3">
      <c r="A211" s="2">
        <f t="shared" si="251"/>
        <v>2165</v>
      </c>
      <c r="B211" s="5">
        <f t="shared" si="252"/>
        <v>1165.3737366620405</v>
      </c>
      <c r="C211" s="5">
        <f t="shared" si="253"/>
        <v>2964.0098736595269</v>
      </c>
      <c r="D211" s="5">
        <f t="shared" si="254"/>
        <v>4369.474711142715</v>
      </c>
      <c r="E211" s="15">
        <f t="shared" si="255"/>
        <v>1.4480607826609766E-6</v>
      </c>
      <c r="F211" s="15">
        <f t="shared" si="256"/>
        <v>2.8527768422539245E-6</v>
      </c>
      <c r="G211" s="15">
        <f t="shared" si="257"/>
        <v>5.8238424440889582E-6</v>
      </c>
      <c r="H211" s="5">
        <f t="shared" si="258"/>
        <v>262975.95227567171</v>
      </c>
      <c r="I211" s="5">
        <f t="shared" si="259"/>
        <v>111143.39449191038</v>
      </c>
      <c r="J211" s="5">
        <f t="shared" si="260"/>
        <v>39691.582129422997</v>
      </c>
      <c r="K211" s="5">
        <f t="shared" si="261"/>
        <v>225658.03913593342</v>
      </c>
      <c r="L211" s="5">
        <f t="shared" si="262"/>
        <v>37497.646509080863</v>
      </c>
      <c r="M211" s="5">
        <f t="shared" si="263"/>
        <v>9083.833813754416</v>
      </c>
      <c r="N211" s="15">
        <f t="shared" si="264"/>
        <v>3.1027903376195098E-3</v>
      </c>
      <c r="O211" s="15">
        <f t="shared" si="265"/>
        <v>5.4388265765841215E-3</v>
      </c>
      <c r="P211" s="15">
        <f t="shared" si="266"/>
        <v>5.0467831022926735E-3</v>
      </c>
      <c r="Q211" s="5">
        <f t="shared" si="267"/>
        <v>6943.7660926983981</v>
      </c>
      <c r="R211" s="5">
        <f t="shared" si="268"/>
        <v>9968.1290601836645</v>
      </c>
      <c r="S211" s="5">
        <f t="shared" si="269"/>
        <v>5719.280057323841</v>
      </c>
      <c r="T211" s="5">
        <f t="shared" si="270"/>
        <v>26.404566777343224</v>
      </c>
      <c r="U211" s="5">
        <f t="shared" si="271"/>
        <v>89.687102915587118</v>
      </c>
      <c r="V211" s="5">
        <f t="shared" si="272"/>
        <v>144.09302301618743</v>
      </c>
      <c r="W211" s="15">
        <f t="shared" si="273"/>
        <v>-1.0734613539272964E-2</v>
      </c>
      <c r="X211" s="15">
        <f t="shared" si="274"/>
        <v>-1.217998157191269E-2</v>
      </c>
      <c r="Y211" s="15">
        <f t="shared" si="275"/>
        <v>-9.7425357312937999E-3</v>
      </c>
      <c r="Z211" s="5">
        <f t="shared" si="290"/>
        <v>8203.0207076683346</v>
      </c>
      <c r="AA211" s="5">
        <f t="shared" si="291"/>
        <v>29040.336816351566</v>
      </c>
      <c r="AB211" s="5">
        <f t="shared" si="292"/>
        <v>58051.754187743434</v>
      </c>
      <c r="AC211" s="16">
        <f t="shared" si="276"/>
        <v>1.2339967074982763</v>
      </c>
      <c r="AD211" s="16">
        <f t="shared" si="277"/>
        <v>3.0107640187955802</v>
      </c>
      <c r="AE211" s="16">
        <f t="shared" si="278"/>
        <v>10.633771180577044</v>
      </c>
      <c r="AF211" s="15">
        <f t="shared" si="279"/>
        <v>-4.0504037456468023E-3</v>
      </c>
      <c r="AG211" s="15">
        <f t="shared" si="280"/>
        <v>2.9673830763510267E-4</v>
      </c>
      <c r="AH211" s="15">
        <f t="shared" si="281"/>
        <v>9.7937136394747881E-3</v>
      </c>
      <c r="AI211" s="1">
        <f t="shared" si="245"/>
        <v>507154.12620371347</v>
      </c>
      <c r="AJ211" s="1">
        <f t="shared" si="246"/>
        <v>209482.57917264462</v>
      </c>
      <c r="AK211" s="1">
        <f t="shared" si="247"/>
        <v>75130.119126357822</v>
      </c>
      <c r="AL211" s="14">
        <f t="shared" si="282"/>
        <v>75.696138136001778</v>
      </c>
      <c r="AM211" s="14">
        <f t="shared" si="283"/>
        <v>17.630102330385519</v>
      </c>
      <c r="AN211" s="14">
        <f t="shared" si="284"/>
        <v>5.6473974021931133</v>
      </c>
      <c r="AO211" s="11">
        <f t="shared" si="285"/>
        <v>4.342776031806197E-3</v>
      </c>
      <c r="AP211" s="11">
        <f t="shared" si="286"/>
        <v>5.4707524079530521E-3</v>
      </c>
      <c r="AQ211" s="11">
        <f t="shared" si="287"/>
        <v>4.9626627022921754E-3</v>
      </c>
      <c r="AR211" s="1">
        <f t="shared" si="293"/>
        <v>262975.95227567171</v>
      </c>
      <c r="AS211" s="1">
        <f t="shared" si="288"/>
        <v>111143.39449191038</v>
      </c>
      <c r="AT211" s="1">
        <f t="shared" si="289"/>
        <v>39691.582129422997</v>
      </c>
      <c r="AU211" s="1">
        <f t="shared" si="248"/>
        <v>52595.190455134347</v>
      </c>
      <c r="AV211" s="1">
        <f t="shared" si="249"/>
        <v>22228.678898382077</v>
      </c>
      <c r="AW211" s="1">
        <f t="shared" si="250"/>
        <v>7938.3164258846</v>
      </c>
      <c r="AX211" s="1">
        <f t="shared" si="309"/>
        <v>180526.43130874675</v>
      </c>
      <c r="AY211" s="1">
        <f t="shared" si="296"/>
        <v>29998.117207264695</v>
      </c>
      <c r="AZ211" s="1">
        <f t="shared" si="297"/>
        <v>7267.0670510035316</v>
      </c>
      <c r="BA211" s="1">
        <f t="shared" si="310"/>
        <v>14105.255410259646</v>
      </c>
      <c r="BB211" s="1">
        <f t="shared" si="311"/>
        <v>30555.651446858872</v>
      </c>
      <c r="BC211" s="1">
        <f t="shared" si="312"/>
        <v>38849.471810641793</v>
      </c>
      <c r="BD211" s="1">
        <f t="shared" si="313"/>
        <v>362.66683443230073</v>
      </c>
      <c r="BE211" s="2">
        <f t="shared" si="319"/>
        <v>0.05</v>
      </c>
      <c r="BF211" s="2">
        <f t="shared" si="320"/>
        <v>3.8949976355871406E-2</v>
      </c>
      <c r="BG211" s="2">
        <f t="shared" si="321"/>
        <v>0.05</v>
      </c>
      <c r="BH211" s="2">
        <f t="shared" si="298"/>
        <v>4.6632603680399148E-2</v>
      </c>
      <c r="BI211" s="2">
        <f t="shared" si="314"/>
        <v>2.5000000000000006E-4</v>
      </c>
      <c r="BJ211" s="2">
        <f t="shared" si="299"/>
        <v>1.5171006581229417E-4</v>
      </c>
      <c r="BK211" s="2">
        <f t="shared" si="300"/>
        <v>2.5000000000000006E-4</v>
      </c>
      <c r="BL211" s="2">
        <f t="shared" si="301"/>
        <v>65.743988068917943</v>
      </c>
      <c r="BM211" s="2">
        <f t="shared" si="302"/>
        <v>16.861571692969498</v>
      </c>
      <c r="BN211" s="2">
        <f t="shared" si="303"/>
        <v>9.9228955323557511</v>
      </c>
      <c r="BO211" s="2">
        <f t="shared" si="315"/>
        <v>320.58428431106728</v>
      </c>
      <c r="BP211" s="2">
        <f t="shared" si="316"/>
        <v>29.813928226436243</v>
      </c>
      <c r="BQ211" s="2">
        <f t="shared" si="317"/>
        <v>6.8372752356556967</v>
      </c>
      <c r="BR211" s="11">
        <f t="shared" si="318"/>
        <v>3.3913565162938503E-2</v>
      </c>
      <c r="BS211" s="17">
        <f t="shared" si="294"/>
        <v>1.9500885880551664E-3</v>
      </c>
      <c r="BT211" s="17">
        <f t="shared" si="295"/>
        <v>1.1869059151399077E-2</v>
      </c>
      <c r="BU211" s="12">
        <f>(BU$3*temperature!$I321+BU$4*temperature!$I321^2+BU$5*temperature!$I321^6)*(K211/K$56)^$BW$1</f>
        <v>-11.712495370464378</v>
      </c>
      <c r="BV211" s="12">
        <f>(BV$3*temperature!$I321+BV$4*temperature!$I321^2+BV$5*temperature!$I321^6)*(L211/L$56)^$BW$1</f>
        <v>-9.339460480042808</v>
      </c>
      <c r="BW211" s="12">
        <f>(BW$3*temperature!$I321+BW$4*temperature!$I321^2+BW$5*temperature!$I321^6)*(M211/M$56)^$BW$1</f>
        <v>-9.0079206174366284</v>
      </c>
      <c r="BX211" s="12">
        <f>(BX$3*temperature!$M321+BX$4*temperature!$M321^2+BX$5*temperature!$M321^6)*(K211/K$56)^$BW$1</f>
        <v>-11.712501914206852</v>
      </c>
      <c r="BY211" s="12">
        <f>(BY$3*temperature!$M321+BY$4*temperature!$M321^2+BY$5*temperature!$M321^6)*(L211/L$56)^$BW$1</f>
        <v>-9.3394649815178745</v>
      </c>
      <c r="BZ211" s="12">
        <f>(BZ$3*temperature!$M321+BZ$4*temperature!$M321^2+BZ$5*temperature!$M321^6)*(M211/M$56)^$BW$1</f>
        <v>-9.00792441745803</v>
      </c>
      <c r="CA211" s="19">
        <f t="shared" si="304"/>
        <v>-6.5437424741077166E-6</v>
      </c>
      <c r="CB211" s="19">
        <f t="shared" si="305"/>
        <v>-4.501475066476246E-6</v>
      </c>
      <c r="CC211" s="19">
        <f t="shared" si="306"/>
        <v>-3.8000214015454503E-6</v>
      </c>
      <c r="CD211" s="19">
        <f t="shared" si="307"/>
        <v>-2.3719849892371112E-2</v>
      </c>
      <c r="CE211" s="19">
        <f t="shared" si="308"/>
        <v>-4.6255808585494476E-5</v>
      </c>
      <c r="CF211" s="19"/>
      <c r="CG211" s="19"/>
      <c r="CH211" s="19"/>
    </row>
    <row r="212" spans="1:86" x14ac:dyDescent="0.3">
      <c r="A212" s="2">
        <f t="shared" si="251"/>
        <v>2166</v>
      </c>
      <c r="B212" s="5">
        <f t="shared" si="252"/>
        <v>1165.3753398174454</v>
      </c>
      <c r="C212" s="5">
        <f t="shared" si="253"/>
        <v>2964.0179065353186</v>
      </c>
      <c r="D212" s="5">
        <f t="shared" si="254"/>
        <v>4369.4988859183823</v>
      </c>
      <c r="E212" s="15">
        <f t="shared" si="255"/>
        <v>1.3756577435279278E-6</v>
      </c>
      <c r="F212" s="15">
        <f t="shared" si="256"/>
        <v>2.7101380001412282E-6</v>
      </c>
      <c r="G212" s="15">
        <f t="shared" si="257"/>
        <v>5.53265032188451E-6</v>
      </c>
      <c r="H212" s="5">
        <f t="shared" si="258"/>
        <v>263775.92358216597</v>
      </c>
      <c r="I212" s="5">
        <f t="shared" si="259"/>
        <v>111740.29058386391</v>
      </c>
      <c r="J212" s="5">
        <f t="shared" si="260"/>
        <v>39889.584857137947</v>
      </c>
      <c r="K212" s="5">
        <f t="shared" si="261"/>
        <v>226344.17819711729</v>
      </c>
      <c r="L212" s="5">
        <f t="shared" si="262"/>
        <v>37698.925616302593</v>
      </c>
      <c r="M212" s="5">
        <f t="shared" si="263"/>
        <v>9129.0983013384939</v>
      </c>
      <c r="N212" s="15">
        <f t="shared" si="264"/>
        <v>3.0406143021146637E-3</v>
      </c>
      <c r="O212" s="15">
        <f t="shared" si="265"/>
        <v>5.3677797398028471E-3</v>
      </c>
      <c r="P212" s="15">
        <f t="shared" si="266"/>
        <v>4.9829717839553478E-3</v>
      </c>
      <c r="Q212" s="5">
        <f t="shared" si="267"/>
        <v>6890.1235968454057</v>
      </c>
      <c r="R212" s="5">
        <f t="shared" si="268"/>
        <v>9899.5992714662862</v>
      </c>
      <c r="S212" s="5">
        <f t="shared" si="269"/>
        <v>5691.8126161585114</v>
      </c>
      <c r="T212" s="5">
        <f t="shared" si="270"/>
        <v>26.121123957316517</v>
      </c>
      <c r="U212" s="5">
        <f t="shared" si="271"/>
        <v>88.594715654837032</v>
      </c>
      <c r="V212" s="5">
        <f t="shared" si="272"/>
        <v>142.68919159082208</v>
      </c>
      <c r="W212" s="15">
        <f t="shared" si="273"/>
        <v>-1.0734613539272964E-2</v>
      </c>
      <c r="X212" s="15">
        <f t="shared" si="274"/>
        <v>-1.217998157191269E-2</v>
      </c>
      <c r="Y212" s="15">
        <f t="shared" si="275"/>
        <v>-9.7425357312937999E-3</v>
      </c>
      <c r="Z212" s="5">
        <f t="shared" si="290"/>
        <v>8107.1843558258715</v>
      </c>
      <c r="AA212" s="5">
        <f t="shared" si="291"/>
        <v>28851.288657734323</v>
      </c>
      <c r="AB212" s="5">
        <f t="shared" si="292"/>
        <v>58342.487538884998</v>
      </c>
      <c r="AC212" s="16">
        <f t="shared" si="276"/>
        <v>1.2289985226121094</v>
      </c>
      <c r="AD212" s="16">
        <f t="shared" si="277"/>
        <v>3.0116574278152064</v>
      </c>
      <c r="AE212" s="16">
        <f t="shared" si="278"/>
        <v>10.737915290427315</v>
      </c>
      <c r="AF212" s="15">
        <f t="shared" si="279"/>
        <v>-4.0504037456468023E-3</v>
      </c>
      <c r="AG212" s="15">
        <f t="shared" si="280"/>
        <v>2.9673830763510267E-4</v>
      </c>
      <c r="AH212" s="15">
        <f t="shared" si="281"/>
        <v>9.7937136394747881E-3</v>
      </c>
      <c r="AI212" s="1">
        <f t="shared" si="245"/>
        <v>509033.90403847652</v>
      </c>
      <c r="AJ212" s="1">
        <f t="shared" si="246"/>
        <v>210763.00015376226</v>
      </c>
      <c r="AK212" s="1">
        <f t="shared" si="247"/>
        <v>75555.423639606641</v>
      </c>
      <c r="AL212" s="14">
        <f t="shared" si="282"/>
        <v>76.021582196655132</v>
      </c>
      <c r="AM212" s="14">
        <f t="shared" si="283"/>
        <v>17.725587755914173</v>
      </c>
      <c r="AN212" s="14">
        <f t="shared" si="284"/>
        <v>5.6751432693614694</v>
      </c>
      <c r="AO212" s="11">
        <f t="shared" si="285"/>
        <v>4.2993482714881346E-3</v>
      </c>
      <c r="AP212" s="11">
        <f t="shared" si="286"/>
        <v>5.4160448838735213E-3</v>
      </c>
      <c r="AQ212" s="11">
        <f t="shared" si="287"/>
        <v>4.9130360752692535E-3</v>
      </c>
      <c r="AR212" s="1">
        <f t="shared" si="293"/>
        <v>263775.92358216597</v>
      </c>
      <c r="AS212" s="1">
        <f t="shared" si="288"/>
        <v>111740.29058386391</v>
      </c>
      <c r="AT212" s="1">
        <f t="shared" si="289"/>
        <v>39889.584857137947</v>
      </c>
      <c r="AU212" s="1">
        <f t="shared" si="248"/>
        <v>52755.184716433199</v>
      </c>
      <c r="AV212" s="1">
        <f t="shared" si="249"/>
        <v>22348.058116772783</v>
      </c>
      <c r="AW212" s="1">
        <f t="shared" si="250"/>
        <v>7977.9169714275895</v>
      </c>
      <c r="AX212" s="1">
        <f t="shared" si="309"/>
        <v>181075.34255769383</v>
      </c>
      <c r="AY212" s="1">
        <f t="shared" si="296"/>
        <v>30159.140493042076</v>
      </c>
      <c r="AZ212" s="1">
        <f t="shared" si="297"/>
        <v>7303.2786410707949</v>
      </c>
      <c r="BA212" s="1">
        <f t="shared" si="310"/>
        <v>14108.81289494146</v>
      </c>
      <c r="BB212" s="1">
        <f t="shared" si="311"/>
        <v>30571.601903140774</v>
      </c>
      <c r="BC212" s="1">
        <f t="shared" si="312"/>
        <v>38871.405773035214</v>
      </c>
      <c r="BD212" s="1">
        <f t="shared" si="313"/>
        <v>352.2875255741771</v>
      </c>
      <c r="BE212" s="2">
        <f t="shared" si="319"/>
        <v>0.05</v>
      </c>
      <c r="BF212" s="2">
        <f t="shared" si="320"/>
        <v>3.8949976355871406E-2</v>
      </c>
      <c r="BG212" s="2">
        <f t="shared" si="321"/>
        <v>0.05</v>
      </c>
      <c r="BH212" s="2">
        <f t="shared" si="298"/>
        <v>4.6654730235839548E-2</v>
      </c>
      <c r="BI212" s="2">
        <f t="shared" si="314"/>
        <v>2.5000000000000006E-4</v>
      </c>
      <c r="BJ212" s="2">
        <f t="shared" si="299"/>
        <v>1.5171006581229417E-4</v>
      </c>
      <c r="BK212" s="2">
        <f t="shared" si="300"/>
        <v>2.5000000000000006E-4</v>
      </c>
      <c r="BL212" s="2">
        <f t="shared" si="301"/>
        <v>65.943980895541515</v>
      </c>
      <c r="BM212" s="2">
        <f t="shared" si="302"/>
        <v>16.952126838362869</v>
      </c>
      <c r="BN212" s="2">
        <f t="shared" si="303"/>
        <v>9.9723962142844886</v>
      </c>
      <c r="BO212" s="2">
        <f t="shared" si="315"/>
        <v>325.36070725049575</v>
      </c>
      <c r="BP212" s="2">
        <f t="shared" si="316"/>
        <v>30.170449076789922</v>
      </c>
      <c r="BQ212" s="2">
        <f t="shared" si="317"/>
        <v>6.8371415995164293</v>
      </c>
      <c r="BR212" s="11">
        <f t="shared" si="318"/>
        <v>3.3850109850717541E-2</v>
      </c>
      <c r="BS212" s="17">
        <f t="shared" si="294"/>
        <v>1.8861234185933561E-3</v>
      </c>
      <c r="BT212" s="17">
        <f t="shared" si="295"/>
        <v>1.1523358399416579E-2</v>
      </c>
      <c r="BU212" s="12">
        <f>(BU$3*temperature!$I322+BU$4*temperature!$I322^2+BU$5*temperature!$I322^6)*(K212/K$56)^$BW$1</f>
        <v>-11.888720883307345</v>
      </c>
      <c r="BV212" s="12">
        <f>(BV$3*temperature!$I322+BV$4*temperature!$I322^2+BV$5*temperature!$I322^6)*(L212/L$56)^$BW$1</f>
        <v>-9.4542070451627289</v>
      </c>
      <c r="BW212" s="12">
        <f>(BW$3*temperature!$I322+BW$4*temperature!$I322^2+BW$5*temperature!$I322^6)*(M212/M$56)^$BW$1</f>
        <v>-9.1041302193150067</v>
      </c>
      <c r="BX212" s="12">
        <f>(BX$3*temperature!$M322+BX$4*temperature!$M322^2+BX$5*temperature!$M322^6)*(K212/K$56)^$BW$1</f>
        <v>-11.888727420794716</v>
      </c>
      <c r="BY212" s="12">
        <f>(BY$3*temperature!$M322+BY$4*temperature!$M322^2+BY$5*temperature!$M322^6)*(L212/L$56)^$BW$1</f>
        <v>-9.4542115377594325</v>
      </c>
      <c r="BZ212" s="12">
        <f>(BZ$3*temperature!$M322+BZ$4*temperature!$M322^2+BZ$5*temperature!$M322^6)*(M212/M$56)^$BW$1</f>
        <v>-9.1041340104773134</v>
      </c>
      <c r="CA212" s="19">
        <f t="shared" si="304"/>
        <v>-6.5374873710055681E-6</v>
      </c>
      <c r="CB212" s="19">
        <f t="shared" si="305"/>
        <v>-4.4925967035425174E-6</v>
      </c>
      <c r="CC212" s="19">
        <f t="shared" si="306"/>
        <v>-3.7911623067543587E-6</v>
      </c>
      <c r="CD212" s="19">
        <f t="shared" si="307"/>
        <v>-2.3776637208661505E-2</v>
      </c>
      <c r="CE212" s="19">
        <f t="shared" si="308"/>
        <v>-4.4845672254654628E-5</v>
      </c>
      <c r="CF212" s="19"/>
      <c r="CG212" s="19"/>
      <c r="CH212" s="19"/>
    </row>
    <row r="213" spans="1:86" x14ac:dyDescent="0.3">
      <c r="A213" s="2">
        <f t="shared" si="251"/>
        <v>2167</v>
      </c>
      <c r="B213" s="5">
        <f t="shared" si="252"/>
        <v>1165.3768628171752</v>
      </c>
      <c r="C213" s="5">
        <f t="shared" si="253"/>
        <v>2964.0255377880021</v>
      </c>
      <c r="D213" s="5">
        <f t="shared" si="254"/>
        <v>4369.5218520823291</v>
      </c>
      <c r="E213" s="15">
        <f t="shared" si="255"/>
        <v>1.3068748563515314E-6</v>
      </c>
      <c r="F213" s="15">
        <f t="shared" si="256"/>
        <v>2.5746311001341667E-6</v>
      </c>
      <c r="G213" s="15">
        <f t="shared" si="257"/>
        <v>5.2560178057902845E-6</v>
      </c>
      <c r="H213" s="5">
        <f t="shared" si="258"/>
        <v>264562.09443498956</v>
      </c>
      <c r="I213" s="5">
        <f t="shared" si="259"/>
        <v>112332.52722371896</v>
      </c>
      <c r="J213" s="5">
        <f t="shared" si="260"/>
        <v>40086.047327637949</v>
      </c>
      <c r="K213" s="5">
        <f t="shared" si="261"/>
        <v>227018.48893364737</v>
      </c>
      <c r="L213" s="5">
        <f t="shared" si="262"/>
        <v>37898.636766655749</v>
      </c>
      <c r="M213" s="5">
        <f t="shared" si="263"/>
        <v>9174.0123255213002</v>
      </c>
      <c r="N213" s="15">
        <f t="shared" si="264"/>
        <v>2.9791388579158973E-3</v>
      </c>
      <c r="O213" s="15">
        <f t="shared" si="265"/>
        <v>5.2975289637111622E-3</v>
      </c>
      <c r="P213" s="15">
        <f t="shared" si="266"/>
        <v>4.91987518375403E-3</v>
      </c>
      <c r="Q213" s="5">
        <f t="shared" si="267"/>
        <v>6836.4760066521967</v>
      </c>
      <c r="R213" s="5">
        <f t="shared" si="268"/>
        <v>9830.8522995786388</v>
      </c>
      <c r="S213" s="5">
        <f t="shared" si="269"/>
        <v>5664.1198862665533</v>
      </c>
      <c r="T213" s="5">
        <f t="shared" si="270"/>
        <v>25.840723786423279</v>
      </c>
      <c r="U213" s="5">
        <f t="shared" si="271"/>
        <v>87.515633650792267</v>
      </c>
      <c r="V213" s="5">
        <f t="shared" si="272"/>
        <v>141.29903704327907</v>
      </c>
      <c r="W213" s="15">
        <f t="shared" si="273"/>
        <v>-1.0734613539272964E-2</v>
      </c>
      <c r="X213" s="15">
        <f t="shared" si="274"/>
        <v>-1.217998157191269E-2</v>
      </c>
      <c r="Y213" s="15">
        <f t="shared" si="275"/>
        <v>-9.7425357312937999E-3</v>
      </c>
      <c r="Z213" s="5">
        <f t="shared" si="290"/>
        <v>8011.9704428801542</v>
      </c>
      <c r="AA213" s="5">
        <f t="shared" si="291"/>
        <v>28661.44165256152</v>
      </c>
      <c r="AB213" s="5">
        <f t="shared" si="292"/>
        <v>58630.937092757922</v>
      </c>
      <c r="AC213" s="16">
        <f t="shared" si="276"/>
        <v>1.2240205823927268</v>
      </c>
      <c r="AD213" s="16">
        <f t="shared" si="277"/>
        <v>3.0125511019435129</v>
      </c>
      <c r="AE213" s="16">
        <f t="shared" si="278"/>
        <v>10.843079357866698</v>
      </c>
      <c r="AF213" s="15">
        <f t="shared" si="279"/>
        <v>-4.0504037456468023E-3</v>
      </c>
      <c r="AG213" s="15">
        <f t="shared" si="280"/>
        <v>2.9673830763510267E-4</v>
      </c>
      <c r="AH213" s="15">
        <f t="shared" si="281"/>
        <v>9.7937136394747881E-3</v>
      </c>
      <c r="AI213" s="1">
        <f t="shared" si="245"/>
        <v>510885.69835106214</v>
      </c>
      <c r="AJ213" s="1">
        <f t="shared" si="246"/>
        <v>212034.75825515884</v>
      </c>
      <c r="AK213" s="1">
        <f t="shared" si="247"/>
        <v>75977.798247073573</v>
      </c>
      <c r="AL213" s="14">
        <f t="shared" si="282"/>
        <v>76.345157022087989</v>
      </c>
      <c r="AM213" s="14">
        <f t="shared" si="283"/>
        <v>17.82063030900445</v>
      </c>
      <c r="AN213" s="14">
        <f t="shared" si="284"/>
        <v>5.702746631140017</v>
      </c>
      <c r="AO213" s="11">
        <f t="shared" si="285"/>
        <v>4.2563547887732528E-3</v>
      </c>
      <c r="AP213" s="11">
        <f t="shared" si="286"/>
        <v>5.3618844350347859E-3</v>
      </c>
      <c r="AQ213" s="11">
        <f t="shared" si="287"/>
        <v>4.8639057145165605E-3</v>
      </c>
      <c r="AR213" s="1">
        <f t="shared" si="293"/>
        <v>264562.09443498956</v>
      </c>
      <c r="AS213" s="1">
        <f t="shared" si="288"/>
        <v>112332.52722371896</v>
      </c>
      <c r="AT213" s="1">
        <f t="shared" si="289"/>
        <v>40086.047327637949</v>
      </c>
      <c r="AU213" s="1">
        <f t="shared" si="248"/>
        <v>52912.418886997912</v>
      </c>
      <c r="AV213" s="1">
        <f t="shared" si="249"/>
        <v>22466.505444743794</v>
      </c>
      <c r="AW213" s="1">
        <f t="shared" si="250"/>
        <v>8017.2094655275905</v>
      </c>
      <c r="AX213" s="1">
        <f t="shared" si="309"/>
        <v>181614.79114691791</v>
      </c>
      <c r="AY213" s="1">
        <f t="shared" si="296"/>
        <v>30318.909413324604</v>
      </c>
      <c r="AZ213" s="1">
        <f t="shared" si="297"/>
        <v>7339.2098604170405</v>
      </c>
      <c r="BA213" s="1">
        <f t="shared" si="310"/>
        <v>14112.297991622449</v>
      </c>
      <c r="BB213" s="1">
        <f t="shared" si="311"/>
        <v>30587.341180249001</v>
      </c>
      <c r="BC213" s="1">
        <f t="shared" si="312"/>
        <v>38893.054874260153</v>
      </c>
      <c r="BD213" s="1">
        <f t="shared" si="313"/>
        <v>342.20281058761452</v>
      </c>
      <c r="BE213" s="2">
        <f t="shared" si="319"/>
        <v>0.05</v>
      </c>
      <c r="BF213" s="2">
        <f t="shared" si="320"/>
        <v>3.8949976355871406E-2</v>
      </c>
      <c r="BG213" s="2">
        <f t="shared" si="321"/>
        <v>0.05</v>
      </c>
      <c r="BH213" s="2">
        <f t="shared" si="298"/>
        <v>4.6676860913134159E-2</v>
      </c>
      <c r="BI213" s="2">
        <f t="shared" si="314"/>
        <v>2.5000000000000006E-4</v>
      </c>
      <c r="BJ213" s="2">
        <f t="shared" si="299"/>
        <v>1.5171006581229417E-4</v>
      </c>
      <c r="BK213" s="2">
        <f t="shared" si="300"/>
        <v>2.5000000000000006E-4</v>
      </c>
      <c r="BL213" s="2">
        <f t="shared" si="301"/>
        <v>66.140523608747401</v>
      </c>
      <c r="BM213" s="2">
        <f t="shared" si="302"/>
        <v>17.041975097971729</v>
      </c>
      <c r="BN213" s="2">
        <f t="shared" si="303"/>
        <v>10.021511831909489</v>
      </c>
      <c r="BO213" s="2">
        <f t="shared" si="315"/>
        <v>330.20852525747017</v>
      </c>
      <c r="BP213" s="2">
        <f t="shared" si="316"/>
        <v>30.531257515918451</v>
      </c>
      <c r="BQ213" s="2">
        <f t="shared" si="317"/>
        <v>6.8370129005816924</v>
      </c>
      <c r="BR213" s="11">
        <f t="shared" si="318"/>
        <v>3.3787366595854545E-2</v>
      </c>
      <c r="BS213" s="17">
        <f t="shared" si="294"/>
        <v>1.8243683495528208E-3</v>
      </c>
      <c r="BT213" s="17">
        <f t="shared" si="295"/>
        <v>1.118772660137532E-2</v>
      </c>
      <c r="BU213" s="12">
        <f>(BU$3*temperature!$I323+BU$4*temperature!$I323^2+BU$5*temperature!$I323^6)*(K213/K$56)^$BW$1</f>
        <v>-12.065008239922571</v>
      </c>
      <c r="BV213" s="12">
        <f>(BV$3*temperature!$I323+BV$4*temperature!$I323^2+BV$5*temperature!$I323^6)*(L213/L$56)^$BW$1</f>
        <v>-9.568845692773392</v>
      </c>
      <c r="BW213" s="12">
        <f>(BW$3*temperature!$I323+BW$4*temperature!$I323^2+BW$5*temperature!$I323^6)*(M213/M$56)^$BW$1</f>
        <v>-9.2002239322962609</v>
      </c>
      <c r="BX213" s="12">
        <f>(BX$3*temperature!$M323+BX$4*temperature!$M323^2+BX$5*temperature!$M323^6)*(K213/K$56)^$BW$1</f>
        <v>-12.065014771018809</v>
      </c>
      <c r="BY213" s="12">
        <f>(BY$3*temperature!$M323+BY$4*temperature!$M323^2+BY$5*temperature!$M323^6)*(L213/L$56)^$BW$1</f>
        <v>-9.5688501764570368</v>
      </c>
      <c r="BZ213" s="12">
        <f>(BZ$3*temperature!$M323+BZ$4*temperature!$M323^2+BZ$5*temperature!$M323^6)*(M213/M$56)^$BW$1</f>
        <v>-9.200227714599114</v>
      </c>
      <c r="CA213" s="19">
        <f t="shared" si="304"/>
        <v>-6.531096238049372E-6</v>
      </c>
      <c r="CB213" s="19">
        <f t="shared" si="305"/>
        <v>-4.4836836448070017E-6</v>
      </c>
      <c r="CC213" s="19">
        <f t="shared" si="306"/>
        <v>-3.7823028531391856E-6</v>
      </c>
      <c r="CD213" s="19">
        <f t="shared" si="307"/>
        <v>-2.3831615859660461E-2</v>
      </c>
      <c r="CE213" s="19">
        <f t="shared" si="308"/>
        <v>-4.3477645693065581E-5</v>
      </c>
      <c r="CF213" s="19"/>
      <c r="CG213" s="19"/>
      <c r="CH213" s="19"/>
    </row>
    <row r="214" spans="1:86" x14ac:dyDescent="0.3">
      <c r="A214" s="2">
        <f t="shared" si="251"/>
        <v>2168</v>
      </c>
      <c r="B214" s="5">
        <f t="shared" si="252"/>
        <v>1165.3783096688092</v>
      </c>
      <c r="C214" s="5">
        <f t="shared" si="253"/>
        <v>2964.0327874967165</v>
      </c>
      <c r="D214" s="5">
        <f t="shared" si="254"/>
        <v>4369.5436700527534</v>
      </c>
      <c r="E214" s="15">
        <f t="shared" si="255"/>
        <v>1.2415311135339547E-6</v>
      </c>
      <c r="F214" s="15">
        <f t="shared" si="256"/>
        <v>2.4458995451274582E-6</v>
      </c>
      <c r="G214" s="15">
        <f t="shared" si="257"/>
        <v>4.9932169155007705E-6</v>
      </c>
      <c r="H214" s="5">
        <f t="shared" si="258"/>
        <v>265334.50993570016</v>
      </c>
      <c r="I214" s="5">
        <f t="shared" si="259"/>
        <v>112920.08512357801</v>
      </c>
      <c r="J214" s="5">
        <f t="shared" si="260"/>
        <v>40280.965818337005</v>
      </c>
      <c r="K214" s="5">
        <f t="shared" si="261"/>
        <v>227681.00944928863</v>
      </c>
      <c r="L214" s="5">
        <f t="shared" si="262"/>
        <v>38096.773288039454</v>
      </c>
      <c r="M214" s="5">
        <f t="shared" si="263"/>
        <v>9218.5749496927892</v>
      </c>
      <c r="N214" s="15">
        <f t="shared" si="264"/>
        <v>2.9183548826936523E-3</v>
      </c>
      <c r="O214" s="15">
        <f t="shared" si="265"/>
        <v>5.2280646030526956E-3</v>
      </c>
      <c r="P214" s="15">
        <f t="shared" si="266"/>
        <v>4.8574846632285507E-3</v>
      </c>
      <c r="Q214" s="5">
        <f t="shared" si="267"/>
        <v>6782.8345938750672</v>
      </c>
      <c r="R214" s="5">
        <f t="shared" si="268"/>
        <v>9761.9069008805527</v>
      </c>
      <c r="S214" s="5">
        <f t="shared" si="269"/>
        <v>5636.210464003716</v>
      </c>
      <c r="T214" s="5">
        <f t="shared" si="270"/>
        <v>25.563333603000927</v>
      </c>
      <c r="U214" s="5">
        <f t="shared" si="271"/>
        <v>86.44969484567136</v>
      </c>
      <c r="V214" s="5">
        <f t="shared" si="272"/>
        <v>139.92242612608752</v>
      </c>
      <c r="W214" s="15">
        <f t="shared" si="273"/>
        <v>-1.0734613539272964E-2</v>
      </c>
      <c r="X214" s="15">
        <f t="shared" si="274"/>
        <v>-1.217998157191269E-2</v>
      </c>
      <c r="Y214" s="15">
        <f t="shared" si="275"/>
        <v>-9.7425357312937999E-3</v>
      </c>
      <c r="Z214" s="5">
        <f t="shared" si="290"/>
        <v>7917.3889351030984</v>
      </c>
      <c r="AA214" s="5">
        <f t="shared" si="291"/>
        <v>28470.850459196066</v>
      </c>
      <c r="AB214" s="5">
        <f t="shared" si="292"/>
        <v>58917.097194552858</v>
      </c>
      <c r="AC214" s="16">
        <f t="shared" si="276"/>
        <v>1.2190628048410546</v>
      </c>
      <c r="AD214" s="16">
        <f t="shared" si="277"/>
        <v>3.013445041259168</v>
      </c>
      <c r="AE214" s="16">
        <f t="shared" si="278"/>
        <v>10.949273372067744</v>
      </c>
      <c r="AF214" s="15">
        <f t="shared" si="279"/>
        <v>-4.0504037456468023E-3</v>
      </c>
      <c r="AG214" s="15">
        <f t="shared" si="280"/>
        <v>2.9673830763510267E-4</v>
      </c>
      <c r="AH214" s="15">
        <f t="shared" si="281"/>
        <v>9.7937136394747881E-3</v>
      </c>
      <c r="AI214" s="1">
        <f t="shared" si="245"/>
        <v>512709.54740295385</v>
      </c>
      <c r="AJ214" s="1">
        <f t="shared" si="246"/>
        <v>213297.78787438676</v>
      </c>
      <c r="AK214" s="1">
        <f t="shared" si="247"/>
        <v>76397.227887893809</v>
      </c>
      <c r="AL214" s="14">
        <f t="shared" si="282"/>
        <v>76.666859576031698</v>
      </c>
      <c r="AM214" s="14">
        <f t="shared" si="283"/>
        <v>17.915226947678047</v>
      </c>
      <c r="AN214" s="14">
        <f t="shared" si="284"/>
        <v>5.7302068768483823</v>
      </c>
      <c r="AO214" s="11">
        <f t="shared" si="285"/>
        <v>4.2137912408855204E-3</v>
      </c>
      <c r="AP214" s="11">
        <f t="shared" si="286"/>
        <v>5.3082655906844384E-3</v>
      </c>
      <c r="AQ214" s="11">
        <f t="shared" si="287"/>
        <v>4.8152666573713946E-3</v>
      </c>
      <c r="AR214" s="1">
        <f t="shared" si="293"/>
        <v>265334.50993570016</v>
      </c>
      <c r="AS214" s="1">
        <f t="shared" si="288"/>
        <v>112920.08512357801</v>
      </c>
      <c r="AT214" s="1">
        <f t="shared" si="289"/>
        <v>40280.965818337005</v>
      </c>
      <c r="AU214" s="1">
        <f t="shared" si="248"/>
        <v>53066.901987140038</v>
      </c>
      <c r="AV214" s="1">
        <f t="shared" si="249"/>
        <v>22584.017024715606</v>
      </c>
      <c r="AW214" s="1">
        <f t="shared" si="250"/>
        <v>8056.1931636674017</v>
      </c>
      <c r="AX214" s="1">
        <f t="shared" si="309"/>
        <v>182144.80755943092</v>
      </c>
      <c r="AY214" s="1">
        <f t="shared" si="296"/>
        <v>30477.418630431559</v>
      </c>
      <c r="AZ214" s="1">
        <f t="shared" si="297"/>
        <v>7374.8599597542307</v>
      </c>
      <c r="BA214" s="1">
        <f t="shared" si="310"/>
        <v>14115.711546949575</v>
      </c>
      <c r="BB214" s="1">
        <f t="shared" si="311"/>
        <v>30602.871781894446</v>
      </c>
      <c r="BC214" s="1">
        <f t="shared" si="312"/>
        <v>38914.422683377081</v>
      </c>
      <c r="BD214" s="1">
        <f t="shared" si="313"/>
        <v>332.40442981823168</v>
      </c>
      <c r="BE214" s="2">
        <f t="shared" si="319"/>
        <v>0.05</v>
      </c>
      <c r="BF214" s="2">
        <f t="shared" si="320"/>
        <v>3.8949976355871406E-2</v>
      </c>
      <c r="BG214" s="2">
        <f t="shared" si="321"/>
        <v>0.05</v>
      </c>
      <c r="BH214" s="2">
        <f t="shared" si="298"/>
        <v>4.6698993130890785E-2</v>
      </c>
      <c r="BI214" s="2">
        <f t="shared" si="314"/>
        <v>2.5000000000000006E-4</v>
      </c>
      <c r="BJ214" s="2">
        <f t="shared" si="299"/>
        <v>1.5171006581229417E-4</v>
      </c>
      <c r="BK214" s="2">
        <f t="shared" si="300"/>
        <v>2.5000000000000006E-4</v>
      </c>
      <c r="BL214" s="2">
        <f t="shared" si="301"/>
        <v>66.333627483925056</v>
      </c>
      <c r="BM214" s="2">
        <f t="shared" si="302"/>
        <v>17.13111354562788</v>
      </c>
      <c r="BN214" s="2">
        <f t="shared" si="303"/>
        <v>10.070241454584254</v>
      </c>
      <c r="BO214" s="2">
        <f t="shared" si="315"/>
        <v>335.12880586084924</v>
      </c>
      <c r="BP214" s="2">
        <f t="shared" si="316"/>
        <v>30.896405093130777</v>
      </c>
      <c r="BQ214" s="2">
        <f t="shared" si="317"/>
        <v>6.8368890757335485</v>
      </c>
      <c r="BR214" s="11">
        <f t="shared" si="318"/>
        <v>3.3725326621736301E-2</v>
      </c>
      <c r="BS214" s="17">
        <f t="shared" si="294"/>
        <v>1.7647423527337737E-3</v>
      </c>
      <c r="BT214" s="17">
        <f t="shared" si="295"/>
        <v>1.0861870486772155E-2</v>
      </c>
      <c r="BU214" s="12">
        <f>(BU$3*temperature!$I324+BU$4*temperature!$I324^2+BU$5*temperature!$I324^6)*(K214/K$56)^$BW$1</f>
        <v>-12.241346566248</v>
      </c>
      <c r="BV214" s="12">
        <f>(BV$3*temperature!$I324+BV$4*temperature!$I324^2+BV$5*temperature!$I324^6)*(L214/L$56)^$BW$1</f>
        <v>-9.6833703763065895</v>
      </c>
      <c r="BW214" s="12">
        <f>(BW$3*temperature!$I324+BW$4*temperature!$I324^2+BW$5*temperature!$I324^6)*(M214/M$56)^$BW$1</f>
        <v>-9.2961970087101093</v>
      </c>
      <c r="BX214" s="12">
        <f>(BX$3*temperature!$M324+BX$4*temperature!$M324^2+BX$5*temperature!$M324^6)*(K214/K$56)^$BW$1</f>
        <v>-12.241353090825232</v>
      </c>
      <c r="BY214" s="12">
        <f>(BY$3*temperature!$M324+BY$4*temperature!$M324^2+BY$5*temperature!$M324^6)*(L214/L$56)^$BW$1</f>
        <v>-9.6833748510470432</v>
      </c>
      <c r="BZ214" s="12">
        <f>(BZ$3*temperature!$M324+BZ$4*temperature!$M324^2+BZ$5*temperature!$M324^6)*(M214/M$56)^$BW$1</f>
        <v>-9.296200782156232</v>
      </c>
      <c r="CA214" s="19">
        <f t="shared" si="304"/>
        <v>-6.5245772322697348E-6</v>
      </c>
      <c r="CB214" s="19">
        <f t="shared" si="305"/>
        <v>-4.4747404537304192E-6</v>
      </c>
      <c r="CC214" s="19">
        <f t="shared" si="306"/>
        <v>-3.7734461226790472E-6</v>
      </c>
      <c r="CD214" s="19">
        <f t="shared" si="307"/>
        <v>-2.3884816296880454E-2</v>
      </c>
      <c r="CE214" s="19">
        <f t="shared" si="308"/>
        <v>-4.2150546906370792E-5</v>
      </c>
      <c r="CF214" s="19"/>
      <c r="CG214" s="19"/>
      <c r="CH214" s="19"/>
    </row>
    <row r="215" spans="1:86" x14ac:dyDescent="0.3">
      <c r="A215" s="2">
        <f t="shared" si="251"/>
        <v>2169</v>
      </c>
      <c r="B215" s="5">
        <f t="shared" si="252"/>
        <v>1165.3796841795681</v>
      </c>
      <c r="C215" s="5">
        <f t="shared" si="253"/>
        <v>2964.0396747368409</v>
      </c>
      <c r="D215" s="5">
        <f t="shared" si="254"/>
        <v>4369.5643972281514</v>
      </c>
      <c r="E215" s="15">
        <f t="shared" si="255"/>
        <v>1.179454557857257E-6</v>
      </c>
      <c r="F215" s="15">
        <f t="shared" si="256"/>
        <v>2.3236045678710851E-6</v>
      </c>
      <c r="G215" s="15">
        <f t="shared" si="257"/>
        <v>4.7435560697257315E-6</v>
      </c>
      <c r="H215" s="5">
        <f t="shared" si="258"/>
        <v>266093.21702854568</v>
      </c>
      <c r="I215" s="5">
        <f t="shared" si="259"/>
        <v>113502.94616229611</v>
      </c>
      <c r="J215" s="5">
        <f t="shared" si="260"/>
        <v>40474.336930552025</v>
      </c>
      <c r="K215" s="5">
        <f t="shared" si="261"/>
        <v>228331.77945424401</v>
      </c>
      <c r="L215" s="5">
        <f t="shared" si="262"/>
        <v>38293.328908417308</v>
      </c>
      <c r="M215" s="5">
        <f t="shared" si="263"/>
        <v>9262.7853147620535</v>
      </c>
      <c r="N215" s="15">
        <f t="shared" si="264"/>
        <v>2.858253336672556E-3</v>
      </c>
      <c r="O215" s="15">
        <f t="shared" si="265"/>
        <v>5.1593771181550618E-3</v>
      </c>
      <c r="P215" s="15">
        <f t="shared" si="266"/>
        <v>4.795791682611128E-3</v>
      </c>
      <c r="Q215" s="5">
        <f t="shared" si="267"/>
        <v>6729.2103696149516</v>
      </c>
      <c r="R215" s="5">
        <f t="shared" si="268"/>
        <v>9692.7814868084461</v>
      </c>
      <c r="S215" s="5">
        <f t="shared" si="269"/>
        <v>5608.0928339804295</v>
      </c>
      <c r="T215" s="5">
        <f t="shared" si="270"/>
        <v>25.288921095997203</v>
      </c>
      <c r="U215" s="5">
        <f t="shared" si="271"/>
        <v>85.396739155553604</v>
      </c>
      <c r="V215" s="5">
        <f t="shared" si="272"/>
        <v>138.5592268899448</v>
      </c>
      <c r="W215" s="15">
        <f t="shared" si="273"/>
        <v>-1.0734613539272964E-2</v>
      </c>
      <c r="X215" s="15">
        <f t="shared" si="274"/>
        <v>-1.217998157191269E-2</v>
      </c>
      <c r="Y215" s="15">
        <f t="shared" si="275"/>
        <v>-9.7425357312937999E-3</v>
      </c>
      <c r="Z215" s="5">
        <f t="shared" si="290"/>
        <v>7823.4492965125901</v>
      </c>
      <c r="AA215" s="5">
        <f t="shared" si="291"/>
        <v>28279.568801931095</v>
      </c>
      <c r="AB215" s="5">
        <f t="shared" si="292"/>
        <v>59200.962675324387</v>
      </c>
      <c r="AC215" s="16">
        <f t="shared" si="276"/>
        <v>1.2141251082901476</v>
      </c>
      <c r="AD215" s="16">
        <f t="shared" si="277"/>
        <v>3.0143392458408624</v>
      </c>
      <c r="AE215" s="16">
        <f t="shared" si="278"/>
        <v>11.056507420034102</v>
      </c>
      <c r="AF215" s="15">
        <f t="shared" si="279"/>
        <v>-4.0504037456468023E-3</v>
      </c>
      <c r="AG215" s="15">
        <f t="shared" si="280"/>
        <v>2.9673830763510267E-4</v>
      </c>
      <c r="AH215" s="15">
        <f t="shared" si="281"/>
        <v>9.7937136394747881E-3</v>
      </c>
      <c r="AI215" s="1">
        <f t="shared" si="245"/>
        <v>514505.49464979849</v>
      </c>
      <c r="AJ215" s="1">
        <f t="shared" si="246"/>
        <v>214552.0261116637</v>
      </c>
      <c r="AK215" s="1">
        <f t="shared" si="247"/>
        <v>76813.698262771824</v>
      </c>
      <c r="AL215" s="14">
        <f t="shared" si="282"/>
        <v>76.986687135965894</v>
      </c>
      <c r="AM215" s="14">
        <f t="shared" si="283"/>
        <v>18.009374742606152</v>
      </c>
      <c r="AN215" s="14">
        <f t="shared" si="284"/>
        <v>5.7575234262211712</v>
      </c>
      <c r="AO215" s="11">
        <f t="shared" si="285"/>
        <v>4.1716533284766651E-3</v>
      </c>
      <c r="AP215" s="11">
        <f t="shared" si="286"/>
        <v>5.2551829347775936E-3</v>
      </c>
      <c r="AQ215" s="11">
        <f t="shared" si="287"/>
        <v>4.7671139907976808E-3</v>
      </c>
      <c r="AR215" s="1">
        <f t="shared" si="293"/>
        <v>266093.21702854568</v>
      </c>
      <c r="AS215" s="1">
        <f t="shared" si="288"/>
        <v>113502.94616229611</v>
      </c>
      <c r="AT215" s="1">
        <f t="shared" si="289"/>
        <v>40474.336930552025</v>
      </c>
      <c r="AU215" s="1">
        <f t="shared" si="248"/>
        <v>53218.643405709139</v>
      </c>
      <c r="AV215" s="1">
        <f t="shared" si="249"/>
        <v>22700.589232459224</v>
      </c>
      <c r="AW215" s="1">
        <f t="shared" si="250"/>
        <v>8094.8673861104053</v>
      </c>
      <c r="AX215" s="1">
        <f t="shared" si="309"/>
        <v>182665.42356339522</v>
      </c>
      <c r="AY215" s="1">
        <f t="shared" si="296"/>
        <v>30634.663126733845</v>
      </c>
      <c r="AZ215" s="1">
        <f t="shared" si="297"/>
        <v>7410.2282518096436</v>
      </c>
      <c r="BA215" s="1">
        <f t="shared" si="310"/>
        <v>14119.054394862142</v>
      </c>
      <c r="BB215" s="1">
        <f t="shared" si="311"/>
        <v>30618.196174370121</v>
      </c>
      <c r="BC215" s="1">
        <f t="shared" si="312"/>
        <v>38935.512707640861</v>
      </c>
      <c r="BD215" s="1">
        <f t="shared" si="313"/>
        <v>322.88435085882611</v>
      </c>
      <c r="BE215" s="2">
        <f t="shared" si="319"/>
        <v>0.05</v>
      </c>
      <c r="BF215" s="2">
        <f t="shared" si="320"/>
        <v>3.8949976355871406E-2</v>
      </c>
      <c r="BG215" s="2">
        <f t="shared" si="321"/>
        <v>0.05</v>
      </c>
      <c r="BH215" s="2">
        <f t="shared" si="298"/>
        <v>4.6721124329015325E-2</v>
      </c>
      <c r="BI215" s="2">
        <f t="shared" si="314"/>
        <v>2.5000000000000006E-4</v>
      </c>
      <c r="BJ215" s="2">
        <f t="shared" si="299"/>
        <v>1.5171006581229417E-4</v>
      </c>
      <c r="BK215" s="2">
        <f t="shared" si="300"/>
        <v>2.5000000000000006E-4</v>
      </c>
      <c r="BL215" s="2">
        <f t="shared" si="301"/>
        <v>66.523304257136431</v>
      </c>
      <c r="BM215" s="2">
        <f t="shared" si="302"/>
        <v>17.219539432171224</v>
      </c>
      <c r="BN215" s="2">
        <f t="shared" si="303"/>
        <v>10.118584232638009</v>
      </c>
      <c r="BO215" s="2">
        <f t="shared" si="315"/>
        <v>340.1226325415829</v>
      </c>
      <c r="BP215" s="2">
        <f t="shared" si="316"/>
        <v>31.265943977485904</v>
      </c>
      <c r="BQ215" s="2">
        <f t="shared" si="317"/>
        <v>6.8367700627649048</v>
      </c>
      <c r="BR215" s="11">
        <f t="shared" si="318"/>
        <v>3.3663981227346679E-2</v>
      </c>
      <c r="BS215" s="17">
        <f t="shared" si="294"/>
        <v>1.7071675688754148E-3</v>
      </c>
      <c r="BT215" s="17">
        <f t="shared" si="295"/>
        <v>1.0545505326963257E-2</v>
      </c>
      <c r="BU215" s="12">
        <f>(BU$3*temperature!$I325+BU$4*temperature!$I325^2+BU$5*temperature!$I325^6)*(K215/K$56)^$BW$1</f>
        <v>-12.417725307442899</v>
      </c>
      <c r="BV215" s="12">
        <f>(BV$3*temperature!$I325+BV$4*temperature!$I325^2+BV$5*temperature!$I325^6)*(L215/L$56)^$BW$1</f>
        <v>-9.7977752592749869</v>
      </c>
      <c r="BW215" s="12">
        <f>(BW$3*temperature!$I325+BW$4*temperature!$I325^2+BW$5*temperature!$I325^6)*(M215/M$56)^$BW$1</f>
        <v>-9.3920448697486911</v>
      </c>
      <c r="BX215" s="12">
        <f>(BX$3*temperature!$M325+BX$4*temperature!$M325^2+BX$5*temperature!$M325^6)*(K215/K$56)^$BW$1</f>
        <v>-12.417731825381075</v>
      </c>
      <c r="BY215" s="12">
        <f>(BY$3*temperature!$M325+BY$4*temperature!$M325^2+BY$5*temperature!$M325^6)*(L215/L$56)^$BW$1</f>
        <v>-9.7977797250465102</v>
      </c>
      <c r="BZ215" s="12">
        <f>(BZ$3*temperature!$M325+BZ$4*temperature!$M325^2+BZ$5*temperature!$M325^6)*(M215/M$56)^$BW$1</f>
        <v>-9.392048634343741</v>
      </c>
      <c r="CA215" s="19">
        <f t="shared" si="304"/>
        <v>-6.5179381767421773E-6</v>
      </c>
      <c r="CB215" s="19">
        <f t="shared" si="305"/>
        <v>-4.4657715232432338E-6</v>
      </c>
      <c r="CC215" s="19">
        <f t="shared" si="306"/>
        <v>-3.7645950499154424E-6</v>
      </c>
      <c r="CD215" s="19">
        <f t="shared" si="307"/>
        <v>-2.3936268510756573E-2</v>
      </c>
      <c r="CE215" s="19">
        <f t="shared" si="308"/>
        <v>-4.0863221321457443E-5</v>
      </c>
      <c r="CF215" s="19"/>
      <c r="CG215" s="19"/>
      <c r="CH215" s="19"/>
    </row>
    <row r="216" spans="1:86" x14ac:dyDescent="0.3">
      <c r="A216" s="2">
        <f t="shared" si="251"/>
        <v>2170</v>
      </c>
      <c r="B216" s="5">
        <f t="shared" si="252"/>
        <v>1165.3809899663293</v>
      </c>
      <c r="C216" s="5">
        <f t="shared" si="253"/>
        <v>2964.0462176301621</v>
      </c>
      <c r="D216" s="5">
        <f t="shared" si="254"/>
        <v>4369.5840881381846</v>
      </c>
      <c r="E216" s="15">
        <f t="shared" si="255"/>
        <v>1.120481829964394E-6</v>
      </c>
      <c r="F216" s="15">
        <f t="shared" si="256"/>
        <v>2.2074243394775306E-6</v>
      </c>
      <c r="G216" s="15">
        <f t="shared" si="257"/>
        <v>4.5063782662394447E-6</v>
      </c>
      <c r="H216" s="5">
        <f t="shared" si="258"/>
        <v>266838.26443383348</v>
      </c>
      <c r="I216" s="5">
        <f t="shared" si="259"/>
        <v>114081.09336535937</v>
      </c>
      <c r="J216" s="5">
        <f t="shared" si="260"/>
        <v>40666.157583540669</v>
      </c>
      <c r="K216" s="5">
        <f t="shared" si="261"/>
        <v>228970.84020698079</v>
      </c>
      <c r="L216" s="5">
        <f t="shared" si="262"/>
        <v>38488.297748801771</v>
      </c>
      <c r="M216" s="5">
        <f t="shared" si="263"/>
        <v>9306.6426376675863</v>
      </c>
      <c r="N216" s="15">
        <f t="shared" si="264"/>
        <v>2.7988252632387134E-3</v>
      </c>
      <c r="O216" s="15">
        <f t="shared" si="265"/>
        <v>5.0914570746971588E-3</v>
      </c>
      <c r="P216" s="15">
        <f t="shared" si="266"/>
        <v>4.7347878003431987E-3</v>
      </c>
      <c r="Q216" s="5">
        <f t="shared" si="267"/>
        <v>6675.614086286686</v>
      </c>
      <c r="R216" s="5">
        <f t="shared" si="268"/>
        <v>9623.4941241516935</v>
      </c>
      <c r="S216" s="5">
        <f t="shared" si="269"/>
        <v>5579.7753683463679</v>
      </c>
      <c r="T216" s="5">
        <f t="shared" si="270"/>
        <v>25.017454301206506</v>
      </c>
      <c r="U216" s="5">
        <f t="shared" si="271"/>
        <v>84.356608446337532</v>
      </c>
      <c r="V216" s="5">
        <f t="shared" si="272"/>
        <v>137.20930867106907</v>
      </c>
      <c r="W216" s="15">
        <f t="shared" si="273"/>
        <v>-1.0734613539272964E-2</v>
      </c>
      <c r="X216" s="15">
        <f t="shared" si="274"/>
        <v>-1.217998157191269E-2</v>
      </c>
      <c r="Y216" s="15">
        <f t="shared" si="275"/>
        <v>-9.7425357312937999E-3</v>
      </c>
      <c r="Z216" s="5">
        <f t="shared" si="290"/>
        <v>7730.1604992423081</v>
      </c>
      <c r="AA216" s="5">
        <f t="shared" si="291"/>
        <v>28087.649469685293</v>
      </c>
      <c r="AB216" s="5">
        <f t="shared" si="292"/>
        <v>59482.528843087799</v>
      </c>
      <c r="AC216" s="16">
        <f t="shared" si="276"/>
        <v>1.2092074114038454</v>
      </c>
      <c r="AD216" s="16">
        <f t="shared" si="277"/>
        <v>3.0152337157673115</v>
      </c>
      <c r="AE216" s="16">
        <f t="shared" si="278"/>
        <v>11.164791687558644</v>
      </c>
      <c r="AF216" s="15">
        <f t="shared" si="279"/>
        <v>-4.0504037456468023E-3</v>
      </c>
      <c r="AG216" s="15">
        <f t="shared" si="280"/>
        <v>2.9673830763510267E-4</v>
      </c>
      <c r="AH216" s="15">
        <f t="shared" si="281"/>
        <v>9.7937136394747881E-3</v>
      </c>
      <c r="AI216" s="1">
        <f t="shared" si="245"/>
        <v>516273.58859052777</v>
      </c>
      <c r="AJ216" s="1">
        <f t="shared" si="246"/>
        <v>215797.41273295655</v>
      </c>
      <c r="AK216" s="1">
        <f t="shared" si="247"/>
        <v>77227.195822605048</v>
      </c>
      <c r="AL216" s="14">
        <f t="shared" si="282"/>
        <v>77.304637287908648</v>
      </c>
      <c r="AM216" s="14">
        <f t="shared" si="283"/>
        <v>18.103070875831378</v>
      </c>
      <c r="AN216" s="14">
        <f t="shared" si="284"/>
        <v>5.7846957289938805</v>
      </c>
      <c r="AO216" s="11">
        <f t="shared" si="285"/>
        <v>4.1299367951918983E-3</v>
      </c>
      <c r="AP216" s="11">
        <f t="shared" si="286"/>
        <v>5.2026311054298177E-3</v>
      </c>
      <c r="AQ216" s="11">
        <f t="shared" si="287"/>
        <v>4.7194428508897041E-3</v>
      </c>
      <c r="AR216" s="1">
        <f t="shared" si="293"/>
        <v>266838.26443383348</v>
      </c>
      <c r="AS216" s="1">
        <f t="shared" si="288"/>
        <v>114081.09336535937</v>
      </c>
      <c r="AT216" s="1">
        <f t="shared" si="289"/>
        <v>40666.157583540669</v>
      </c>
      <c r="AU216" s="1">
        <f t="shared" si="248"/>
        <v>53367.6528867667</v>
      </c>
      <c r="AV216" s="1">
        <f t="shared" si="249"/>
        <v>22816.218673071875</v>
      </c>
      <c r="AW216" s="1">
        <f t="shared" si="250"/>
        <v>8133.2315167081342</v>
      </c>
      <c r="AX216" s="1">
        <f t="shared" si="309"/>
        <v>183176.67216558463</v>
      </c>
      <c r="AY216" s="1">
        <f t="shared" si="296"/>
        <v>30790.638199041419</v>
      </c>
      <c r="AZ216" s="1">
        <f t="shared" si="297"/>
        <v>7445.3141101340698</v>
      </c>
      <c r="BA216" s="1">
        <f t="shared" si="310"/>
        <v>14122.327356799939</v>
      </c>
      <c r="BB216" s="1">
        <f t="shared" si="311"/>
        <v>30633.316787324922</v>
      </c>
      <c r="BC216" s="1">
        <f t="shared" si="312"/>
        <v>38956.328394140255</v>
      </c>
      <c r="BD216" s="1">
        <f t="shared" si="313"/>
        <v>313.63476248862906</v>
      </c>
      <c r="BE216" s="2">
        <f t="shared" si="319"/>
        <v>0.05</v>
      </c>
      <c r="BF216" s="2">
        <f t="shared" si="320"/>
        <v>3.8949976355871406E-2</v>
      </c>
      <c r="BG216" s="2">
        <f t="shared" si="321"/>
        <v>0.05</v>
      </c>
      <c r="BH216" s="2">
        <f t="shared" si="298"/>
        <v>4.6743251969332066E-2</v>
      </c>
      <c r="BI216" s="2">
        <f t="shared" si="314"/>
        <v>2.5000000000000006E-4</v>
      </c>
      <c r="BJ216" s="2">
        <f t="shared" si="299"/>
        <v>1.5171006581229417E-4</v>
      </c>
      <c r="BK216" s="2">
        <f t="shared" si="300"/>
        <v>2.5000000000000006E-4</v>
      </c>
      <c r="BL216" s="2">
        <f t="shared" si="301"/>
        <v>66.70956610845839</v>
      </c>
      <c r="BM216" s="2">
        <f t="shared" si="302"/>
        <v>17.307250182397144</v>
      </c>
      <c r="BN216" s="2">
        <f t="shared" si="303"/>
        <v>10.16653939588517</v>
      </c>
      <c r="BO216" s="2">
        <f t="shared" si="315"/>
        <v>345.19110497122068</v>
      </c>
      <c r="BP216" s="2">
        <f t="shared" si="316"/>
        <v>31.63992696525554</v>
      </c>
      <c r="BQ216" s="2">
        <f t="shared" si="317"/>
        <v>6.83665580036386</v>
      </c>
      <c r="BR216" s="11">
        <f t="shared" si="318"/>
        <v>3.3603321788277379E-2</v>
      </c>
      <c r="BS216" s="17">
        <f t="shared" si="294"/>
        <v>1.6515691751669307E-3</v>
      </c>
      <c r="BT216" s="17">
        <f t="shared" si="295"/>
        <v>1.0238354686372094E-2</v>
      </c>
      <c r="BU216" s="12">
        <f>(BU$3*temperature!$I326+BU$4*temperature!$I326^2+BU$5*temperature!$I326^6)*(K216/K$56)^$BW$1</f>
        <v>-12.59413422329359</v>
      </c>
      <c r="BV216" s="12">
        <f>(BV$3*temperature!$I326+BV$4*temperature!$I326^2+BV$5*temperature!$I326^6)*(L216/L$56)^$BW$1</f>
        <v>-9.9120547114814475</v>
      </c>
      <c r="BW216" s="12">
        <f>(BW$3*temperature!$I326+BW$4*temperature!$I326^2+BW$5*temperature!$I326^6)*(M216/M$56)^$BW$1</f>
        <v>-9.4877631024003275</v>
      </c>
      <c r="BX216" s="12">
        <f>(BX$3*temperature!$M326+BX$4*temperature!$M326^2+BX$5*temperature!$M326^6)*(K216/K$56)^$BW$1</f>
        <v>-12.594140734480238</v>
      </c>
      <c r="BY216" s="12">
        <f>(BY$3*temperature!$M326+BY$4*temperature!$M326^2+BY$5*temperature!$M326^6)*(L216/L$56)^$BW$1</f>
        <v>-9.9120591682624788</v>
      </c>
      <c r="BZ216" s="12">
        <f>(BZ$3*temperature!$M326+BZ$4*temperature!$M326^2+BZ$5*temperature!$M326^6)*(M216/M$56)^$BW$1</f>
        <v>-9.4877668581527743</v>
      </c>
      <c r="CA216" s="19">
        <f t="shared" si="304"/>
        <v>-6.5111866476286195E-6</v>
      </c>
      <c r="CB216" s="19">
        <f t="shared" si="305"/>
        <v>-4.4567810313367318E-6</v>
      </c>
      <c r="CC216" s="19">
        <f t="shared" si="306"/>
        <v>-3.7557524468212478E-6</v>
      </c>
      <c r="CD216" s="19">
        <f t="shared" si="307"/>
        <v>-2.3986002182500608E-2</v>
      </c>
      <c r="CE216" s="19">
        <f t="shared" si="308"/>
        <v>-3.961454184010473E-5</v>
      </c>
      <c r="CF216" s="19"/>
      <c r="CG216" s="19"/>
      <c r="CH216" s="19"/>
    </row>
    <row r="217" spans="1:86" x14ac:dyDescent="0.3">
      <c r="A217" s="2">
        <f t="shared" si="251"/>
        <v>2171</v>
      </c>
      <c r="B217" s="5">
        <f t="shared" si="252"/>
        <v>1165.3822304651421</v>
      </c>
      <c r="C217" s="5">
        <f t="shared" si="253"/>
        <v>2964.0524333925382</v>
      </c>
      <c r="D217" s="5">
        <f t="shared" si="254"/>
        <v>4369.6027945870137</v>
      </c>
      <c r="E217" s="15">
        <f t="shared" si="255"/>
        <v>1.0644577384661743E-6</v>
      </c>
      <c r="F217" s="15">
        <f t="shared" si="256"/>
        <v>2.097053122503654E-6</v>
      </c>
      <c r="G217" s="15">
        <f t="shared" si="257"/>
        <v>4.2810593529274726E-6</v>
      </c>
      <c r="H217" s="5">
        <f t="shared" si="258"/>
        <v>267569.70258252003</v>
      </c>
      <c r="I217" s="5">
        <f t="shared" si="259"/>
        <v>114654.5108848079</v>
      </c>
      <c r="J217" s="5">
        <f t="shared" si="260"/>
        <v>40856.425008565588</v>
      </c>
      <c r="K217" s="5">
        <f t="shared" si="261"/>
        <v>229598.23445713962</v>
      </c>
      <c r="L217" s="5">
        <f t="shared" si="262"/>
        <v>38681.67431625993</v>
      </c>
      <c r="M217" s="5">
        <f t="shared" si="263"/>
        <v>9350.146209897568</v>
      </c>
      <c r="N217" s="15">
        <f t="shared" si="264"/>
        <v>2.740061789491044E-3</v>
      </c>
      <c r="O217" s="15">
        <f t="shared" si="265"/>
        <v>5.0242951434291694E-3</v>
      </c>
      <c r="P217" s="15">
        <f t="shared" si="266"/>
        <v>4.6744646725669359E-3</v>
      </c>
      <c r="Q217" s="5">
        <f t="shared" si="267"/>
        <v>6622.0562396996065</v>
      </c>
      <c r="R217" s="5">
        <f t="shared" si="268"/>
        <v>9554.0625355516386</v>
      </c>
      <c r="S217" s="5">
        <f t="shared" si="269"/>
        <v>5551.2663261605594</v>
      </c>
      <c r="T217" s="5">
        <f t="shared" si="270"/>
        <v>24.748901597546631</v>
      </c>
      <c r="U217" s="5">
        <f t="shared" si="271"/>
        <v>83.329146509992086</v>
      </c>
      <c r="V217" s="5">
        <f t="shared" si="272"/>
        <v>135.87254207867505</v>
      </c>
      <c r="W217" s="15">
        <f t="shared" si="273"/>
        <v>-1.0734613539272964E-2</v>
      </c>
      <c r="X217" s="15">
        <f t="shared" si="274"/>
        <v>-1.217998157191269E-2</v>
      </c>
      <c r="Y217" s="15">
        <f t="shared" si="275"/>
        <v>-9.7425357312937999E-3</v>
      </c>
      <c r="Z217" s="5">
        <f t="shared" si="290"/>
        <v>7637.5310339028274</v>
      </c>
      <c r="AA217" s="5">
        <f t="shared" si="291"/>
        <v>27895.1443153687</v>
      </c>
      <c r="AB217" s="5">
        <f t="shared" si="292"/>
        <v>59761.791473951889</v>
      </c>
      <c r="AC217" s="16">
        <f t="shared" si="276"/>
        <v>1.2043096331754313</v>
      </c>
      <c r="AD217" s="16">
        <f t="shared" si="277"/>
        <v>3.0161284511172526</v>
      </c>
      <c r="AE217" s="16">
        <f t="shared" si="278"/>
        <v>11.274136460190983</v>
      </c>
      <c r="AF217" s="15">
        <f t="shared" si="279"/>
        <v>-4.0504037456468023E-3</v>
      </c>
      <c r="AG217" s="15">
        <f t="shared" si="280"/>
        <v>2.9673830763510267E-4</v>
      </c>
      <c r="AH217" s="15">
        <f t="shared" si="281"/>
        <v>9.7937136394747881E-3</v>
      </c>
      <c r="AI217" s="1">
        <f t="shared" si="245"/>
        <v>518013.88261824171</v>
      </c>
      <c r="AJ217" s="1">
        <f t="shared" si="246"/>
        <v>217033.89013273278</v>
      </c>
      <c r="AK217" s="1">
        <f t="shared" si="247"/>
        <v>77637.707757052689</v>
      </c>
      <c r="AL217" s="14">
        <f t="shared" si="282"/>
        <v>77.6207079212232</v>
      </c>
      <c r="AM217" s="14">
        <f t="shared" si="283"/>
        <v>18.196312639477355</v>
      </c>
      <c r="AN217" s="14">
        <f t="shared" si="284"/>
        <v>5.8117232644876253</v>
      </c>
      <c r="AO217" s="11">
        <f t="shared" si="285"/>
        <v>4.0886374272399795E-3</v>
      </c>
      <c r="AP217" s="11">
        <f t="shared" si="286"/>
        <v>5.1506047943755198E-3</v>
      </c>
      <c r="AQ217" s="11">
        <f t="shared" si="287"/>
        <v>4.6722484223808069E-3</v>
      </c>
      <c r="AR217" s="1">
        <f t="shared" si="293"/>
        <v>267569.70258252003</v>
      </c>
      <c r="AS217" s="1">
        <f t="shared" si="288"/>
        <v>114654.5108848079</v>
      </c>
      <c r="AT217" s="1">
        <f t="shared" si="289"/>
        <v>40856.425008565588</v>
      </c>
      <c r="AU217" s="1">
        <f t="shared" si="248"/>
        <v>53513.940516504008</v>
      </c>
      <c r="AV217" s="1">
        <f t="shared" si="249"/>
        <v>22930.902176961579</v>
      </c>
      <c r="AW217" s="1">
        <f t="shared" si="250"/>
        <v>8171.2850017131177</v>
      </c>
      <c r="AX217" s="1">
        <f t="shared" si="309"/>
        <v>183678.5875657117</v>
      </c>
      <c r="AY217" s="1">
        <f t="shared" si="296"/>
        <v>30945.339453007946</v>
      </c>
      <c r="AZ217" s="1">
        <f t="shared" si="297"/>
        <v>7480.1169679180548</v>
      </c>
      <c r="BA217" s="1">
        <f t="shared" si="310"/>
        <v>14125.531241906416</v>
      </c>
      <c r="BB217" s="1">
        <f t="shared" si="311"/>
        <v>30648.236014513859</v>
      </c>
      <c r="BC217" s="1">
        <f t="shared" si="312"/>
        <v>38976.873131376386</v>
      </c>
      <c r="BD217" s="1">
        <f t="shared" si="313"/>
        <v>304.64806876527763</v>
      </c>
      <c r="BE217" s="2">
        <f t="shared" si="319"/>
        <v>0.05</v>
      </c>
      <c r="BF217" s="2">
        <f t="shared" si="320"/>
        <v>3.8949976355871406E-2</v>
      </c>
      <c r="BG217" s="2">
        <f t="shared" si="321"/>
        <v>0.05</v>
      </c>
      <c r="BH217" s="2">
        <f t="shared" si="298"/>
        <v>4.6765373536188516E-2</v>
      </c>
      <c r="BI217" s="2">
        <f t="shared" si="314"/>
        <v>2.5000000000000006E-4</v>
      </c>
      <c r="BJ217" s="2">
        <f t="shared" si="299"/>
        <v>1.5171006581229417E-4</v>
      </c>
      <c r="BK217" s="2">
        <f t="shared" si="300"/>
        <v>2.5000000000000006E-4</v>
      </c>
      <c r="BL217" s="2">
        <f t="shared" si="301"/>
        <v>66.892425645630027</v>
      </c>
      <c r="BM217" s="2">
        <f t="shared" si="302"/>
        <v>17.394243392010605</v>
      </c>
      <c r="BN217" s="2">
        <f t="shared" si="303"/>
        <v>10.214106252141399</v>
      </c>
      <c r="BO217" s="2">
        <f t="shared" si="315"/>
        <v>350.33533925398694</v>
      </c>
      <c r="BP217" s="2">
        <f t="shared" si="316"/>
        <v>32.018407487477035</v>
      </c>
      <c r="BQ217" s="2">
        <f t="shared" si="317"/>
        <v>6.8365462280985172</v>
      </c>
      <c r="BR217" s="11">
        <f t="shared" si="318"/>
        <v>3.3543339757654972E-2</v>
      </c>
      <c r="BS217" s="17">
        <f t="shared" si="294"/>
        <v>1.5978752586722404E-3</v>
      </c>
      <c r="BT217" s="17">
        <f t="shared" si="295"/>
        <v>9.9401501809437808E-3</v>
      </c>
      <c r="BU217" s="12">
        <f>(BU$3*temperature!$I327+BU$4*temperature!$I327^2+BU$5*temperature!$I327^6)*(K217/K$56)^$BW$1</f>
        <v>-12.770563383565957</v>
      </c>
      <c r="BV217" s="12">
        <f>(BV$3*temperature!$I327+BV$4*temperature!$I327^2+BV$5*temperature!$I327^6)*(L217/L$56)^$BW$1</f>
        <v>-10.026203305218443</v>
      </c>
      <c r="BW217" s="12">
        <f>(BW$3*temperature!$I327+BW$4*temperature!$I327^2+BW$5*temperature!$I327^6)*(M217/M$56)^$BW$1</f>
        <v>-9.5833474563750674</v>
      </c>
      <c r="BX217" s="12">
        <f>(BX$3*temperature!$M327+BX$4*temperature!$M327^2+BX$5*temperature!$M327^6)*(K217/K$56)^$BW$1</f>
        <v>-12.770569887895878</v>
      </c>
      <c r="BY217" s="12">
        <f>(BY$3*temperature!$M327+BY$4*temperature!$M327^2+BY$5*temperature!$M327^6)*(L217/L$56)^$BW$1</f>
        <v>-10.026207752991452</v>
      </c>
      <c r="BZ217" s="12">
        <f>(BZ$3*temperature!$M327+BZ$4*temperature!$M327^2+BZ$5*temperature!$M327^6)*(M217/M$56)^$BW$1</f>
        <v>-9.5833512032960542</v>
      </c>
      <c r="CA217" s="19">
        <f t="shared" si="304"/>
        <v>-6.5043299208866756E-6</v>
      </c>
      <c r="CB217" s="19">
        <f t="shared" si="305"/>
        <v>-4.4477730085645817E-6</v>
      </c>
      <c r="CC217" s="19">
        <f t="shared" si="306"/>
        <v>-3.7469209868135067E-6</v>
      </c>
      <c r="CD217" s="19">
        <f t="shared" si="307"/>
        <v>-2.4034046575646232E-2</v>
      </c>
      <c r="CE217" s="19">
        <f t="shared" si="308"/>
        <v>-3.84034083890014E-5</v>
      </c>
      <c r="CF217" s="19"/>
      <c r="CG217" s="19"/>
      <c r="CH217" s="19"/>
    </row>
    <row r="218" spans="1:86" x14ac:dyDescent="0.3">
      <c r="A218" s="2">
        <f t="shared" si="251"/>
        <v>2172</v>
      </c>
      <c r="B218" s="5">
        <f t="shared" si="252"/>
        <v>1165.383408940269</v>
      </c>
      <c r="C218" s="5">
        <f t="shared" si="253"/>
        <v>2964.0583383791782</v>
      </c>
      <c r="D218" s="5">
        <f t="shared" si="254"/>
        <v>4369.6205657894798</v>
      </c>
      <c r="E218" s="15">
        <f t="shared" si="255"/>
        <v>1.0112348515428656E-6</v>
      </c>
      <c r="F218" s="15">
        <f t="shared" si="256"/>
        <v>1.9922004663784712E-6</v>
      </c>
      <c r="G218" s="15">
        <f t="shared" si="257"/>
        <v>4.0670063852810989E-6</v>
      </c>
      <c r="H218" s="5">
        <f t="shared" si="258"/>
        <v>268287.58355202607</v>
      </c>
      <c r="I218" s="5">
        <f t="shared" si="259"/>
        <v>115223.18397921548</v>
      </c>
      <c r="J218" s="5">
        <f t="shared" si="260"/>
        <v>41045.136742988194</v>
      </c>
      <c r="K218" s="5">
        <f t="shared" si="261"/>
        <v>230214.00638952892</v>
      </c>
      <c r="L218" s="5">
        <f t="shared" si="262"/>
        <v>38873.453496945149</v>
      </c>
      <c r="M218" s="5">
        <f t="shared" si="263"/>
        <v>9393.295396020816</v>
      </c>
      <c r="N218" s="15">
        <f t="shared" si="264"/>
        <v>2.6819541267171232E-3</v>
      </c>
      <c r="O218" s="15">
        <f t="shared" si="265"/>
        <v>4.9578820998605888E-3</v>
      </c>
      <c r="P218" s="15">
        <f t="shared" si="266"/>
        <v>4.6148140525943404E-3</v>
      </c>
      <c r="Q218" s="5">
        <f t="shared" si="267"/>
        <v>6568.5470712429615</v>
      </c>
      <c r="R218" s="5">
        <f t="shared" si="268"/>
        <v>9484.5041002141006</v>
      </c>
      <c r="S218" s="5">
        <f t="shared" si="269"/>
        <v>5522.5738528444917</v>
      </c>
      <c r="T218" s="5">
        <f t="shared" si="270"/>
        <v>24.483231703375473</v>
      </c>
      <c r="U218" s="5">
        <f t="shared" si="271"/>
        <v>82.314199041097169</v>
      </c>
      <c r="V218" s="5">
        <f t="shared" si="272"/>
        <v>134.54879898257184</v>
      </c>
      <c r="W218" s="15">
        <f t="shared" si="273"/>
        <v>-1.0734613539272964E-2</v>
      </c>
      <c r="X218" s="15">
        <f t="shared" si="274"/>
        <v>-1.217998157191269E-2</v>
      </c>
      <c r="Y218" s="15">
        <f t="shared" si="275"/>
        <v>-9.7425357312937999E-3</v>
      </c>
      <c r="Z218" s="5">
        <f t="shared" si="290"/>
        <v>7545.568919924257</v>
      </c>
      <c r="AA218" s="5">
        <f t="shared" si="291"/>
        <v>27702.10425589421</v>
      </c>
      <c r="AB218" s="5">
        <f t="shared" si="292"/>
        <v>60038.746803292801</v>
      </c>
      <c r="AC218" s="16">
        <f t="shared" si="276"/>
        <v>1.1994316929262989</v>
      </c>
      <c r="AD218" s="16">
        <f t="shared" si="277"/>
        <v>3.0170234519694472</v>
      </c>
      <c r="AE218" s="16">
        <f t="shared" si="278"/>
        <v>11.384552124214455</v>
      </c>
      <c r="AF218" s="15">
        <f t="shared" si="279"/>
        <v>-4.0504037456468023E-3</v>
      </c>
      <c r="AG218" s="15">
        <f t="shared" si="280"/>
        <v>2.9673830763510267E-4</v>
      </c>
      <c r="AH218" s="15">
        <f t="shared" si="281"/>
        <v>9.7937136394747881E-3</v>
      </c>
      <c r="AI218" s="1">
        <f t="shared" si="245"/>
        <v>519726.43487292156</v>
      </c>
      <c r="AJ218" s="1">
        <f t="shared" si="246"/>
        <v>218261.40329642111</v>
      </c>
      <c r="AK218" s="1">
        <f t="shared" si="247"/>
        <v>78045.221983060532</v>
      </c>
      <c r="AL218" s="14">
        <f t="shared" si="282"/>
        <v>77.934897223443414</v>
      </c>
      <c r="AM218" s="14">
        <f t="shared" si="283"/>
        <v>18.289097434446994</v>
      </c>
      <c r="AN218" s="14">
        <f t="shared" si="284"/>
        <v>5.8386055411929032</v>
      </c>
      <c r="AO218" s="11">
        <f t="shared" si="285"/>
        <v>4.0477510529675796E-3</v>
      </c>
      <c r="AP218" s="11">
        <f t="shared" si="286"/>
        <v>5.0990987464317643E-3</v>
      </c>
      <c r="AQ218" s="11">
        <f t="shared" si="287"/>
        <v>4.6255259381569984E-3</v>
      </c>
      <c r="AR218" s="1">
        <f t="shared" si="293"/>
        <v>268287.58355202607</v>
      </c>
      <c r="AS218" s="1">
        <f t="shared" si="288"/>
        <v>115223.18397921548</v>
      </c>
      <c r="AT218" s="1">
        <f t="shared" si="289"/>
        <v>41045.136742988194</v>
      </c>
      <c r="AU218" s="1">
        <f t="shared" si="248"/>
        <v>53657.516710405216</v>
      </c>
      <c r="AV218" s="1">
        <f t="shared" si="249"/>
        <v>23044.636795843096</v>
      </c>
      <c r="AW218" s="1">
        <f t="shared" si="250"/>
        <v>8209.0273485976395</v>
      </c>
      <c r="AX218" s="1">
        <f t="shared" si="309"/>
        <v>184171.20511162316</v>
      </c>
      <c r="AY218" s="1">
        <f t="shared" si="296"/>
        <v>31098.762797556115</v>
      </c>
      <c r="AZ218" s="1">
        <f t="shared" si="297"/>
        <v>7514.6363168166536</v>
      </c>
      <c r="BA218" s="1">
        <f t="shared" si="310"/>
        <v>14128.666847227163</v>
      </c>
      <c r="BB218" s="1">
        <f t="shared" si="311"/>
        <v>30662.956214525762</v>
      </c>
      <c r="BC218" s="1">
        <f t="shared" si="312"/>
        <v>38997.150250782819</v>
      </c>
      <c r="BD218" s="1">
        <f t="shared" si="313"/>
        <v>295.91688326610631</v>
      </c>
      <c r="BE218" s="2">
        <f t="shared" si="319"/>
        <v>0.05</v>
      </c>
      <c r="BF218" s="2">
        <f t="shared" si="320"/>
        <v>3.8949976355871406E-2</v>
      </c>
      <c r="BG218" s="2">
        <f t="shared" si="321"/>
        <v>0.05</v>
      </c>
      <c r="BH218" s="2">
        <f t="shared" si="298"/>
        <v>4.6787486537044301E-2</v>
      </c>
      <c r="BI218" s="2">
        <f t="shared" si="314"/>
        <v>2.5000000000000006E-4</v>
      </c>
      <c r="BJ218" s="2">
        <f t="shared" si="299"/>
        <v>1.5171006581229417E-4</v>
      </c>
      <c r="BK218" s="2">
        <f t="shared" si="300"/>
        <v>2.5000000000000006E-4</v>
      </c>
      <c r="BL218" s="2">
        <f t="shared" si="301"/>
        <v>67.071895888006537</v>
      </c>
      <c r="BM218" s="2">
        <f t="shared" si="302"/>
        <v>17.480516824588861</v>
      </c>
      <c r="BN218" s="2">
        <f t="shared" si="303"/>
        <v>10.261284185747051</v>
      </c>
      <c r="BO218" s="2">
        <f t="shared" si="315"/>
        <v>355.55646817247441</v>
      </c>
      <c r="BP218" s="2">
        <f t="shared" si="316"/>
        <v>32.401439617596992</v>
      </c>
      <c r="BQ218" s="2">
        <f t="shared" si="317"/>
        <v>6.8364412864022492</v>
      </c>
      <c r="BR218" s="11">
        <f t="shared" si="318"/>
        <v>3.3484026666972672E-2</v>
      </c>
      <c r="BS218" s="17">
        <f t="shared" si="294"/>
        <v>1.5460166953878392E-3</v>
      </c>
      <c r="BT218" s="17">
        <f t="shared" si="295"/>
        <v>9.6506312436347389E-3</v>
      </c>
      <c r="BU218" s="12">
        <f>(BU$3*temperature!$I328+BU$4*temperature!$I328^2+BU$5*temperature!$I328^6)*(K218/K$56)^$BW$1</f>
        <v>-12.947003163311409</v>
      </c>
      <c r="BV218" s="12">
        <f>(BV$3*temperature!$I328+BV$4*temperature!$I328^2+BV$5*temperature!$I328^6)*(L218/L$56)^$BW$1</f>
        <v>-10.140215811461744</v>
      </c>
      <c r="BW218" s="12">
        <f>(BW$3*temperature!$I328+BW$4*temperature!$I328^2+BW$5*temperature!$I328^6)*(M218/M$56)^$BW$1</f>
        <v>-9.6787938410252874</v>
      </c>
      <c r="BX218" s="12">
        <f>(BX$3*temperature!$M328+BX$4*temperature!$M328^2+BX$5*temperature!$M328^6)*(K218/K$56)^$BW$1</f>
        <v>-12.94700966068639</v>
      </c>
      <c r="BY218" s="12">
        <f>(BY$3*temperature!$M328+BY$4*temperature!$M328^2+BY$5*temperature!$M328^6)*(L218/L$56)^$BW$1</f>
        <v>-10.140220250213016</v>
      </c>
      <c r="BZ218" s="12">
        <f>(BZ$3*temperature!$M328+BZ$4*temperature!$M328^2+BZ$5*temperature!$M328^6)*(M218/M$56)^$BW$1</f>
        <v>-9.678797579128485</v>
      </c>
      <c r="CA218" s="19">
        <f t="shared" si="304"/>
        <v>-6.4973749811514381E-6</v>
      </c>
      <c r="CB218" s="19">
        <f t="shared" si="305"/>
        <v>-4.4387512723176314E-6</v>
      </c>
      <c r="CC218" s="19">
        <f t="shared" si="306"/>
        <v>-3.7381031976480017E-6</v>
      </c>
      <c r="CD218" s="19">
        <f t="shared" si="307"/>
        <v>-2.4080430445196054E-2</v>
      </c>
      <c r="CE218" s="19">
        <f t="shared" si="308"/>
        <v>-3.7228747500398713E-5</v>
      </c>
      <c r="CF218" s="19"/>
      <c r="CG218" s="19"/>
      <c r="CH218" s="19"/>
    </row>
    <row r="219" spans="1:86" x14ac:dyDescent="0.3">
      <c r="A219" s="2">
        <f t="shared" si="251"/>
        <v>2173</v>
      </c>
      <c r="B219" s="5">
        <f t="shared" si="252"/>
        <v>1165.3845284927718</v>
      </c>
      <c r="C219" s="5">
        <f t="shared" si="253"/>
        <v>2964.0639481276621</v>
      </c>
      <c r="D219" s="5">
        <f t="shared" si="254"/>
        <v>4369.6374485004844</v>
      </c>
      <c r="E219" s="15">
        <f t="shared" si="255"/>
        <v>9.6067310896572221E-7</v>
      </c>
      <c r="F219" s="15">
        <f t="shared" si="256"/>
        <v>1.8925904430595475E-6</v>
      </c>
      <c r="G219" s="15">
        <f t="shared" si="257"/>
        <v>3.8636560660170436E-6</v>
      </c>
      <c r="H219" s="5">
        <f t="shared" si="258"/>
        <v>268991.96100328665</v>
      </c>
      <c r="I219" s="5">
        <f t="shared" si="259"/>
        <v>115787.09899373927</v>
      </c>
      <c r="J219" s="5">
        <f t="shared" si="260"/>
        <v>41232.290624395828</v>
      </c>
      <c r="K219" s="5">
        <f t="shared" si="261"/>
        <v>230818.2015692128</v>
      </c>
      <c r="L219" s="5">
        <f t="shared" si="262"/>
        <v>39063.630549158559</v>
      </c>
      <c r="M219" s="5">
        <f t="shared" si="263"/>
        <v>9436.0896322291883</v>
      </c>
      <c r="N219" s="15">
        <f t="shared" si="264"/>
        <v>2.624493570827946E-3</v>
      </c>
      <c r="O219" s="15">
        <f t="shared" si="265"/>
        <v>4.8922088239049533E-3</v>
      </c>
      <c r="P219" s="15">
        <f t="shared" si="266"/>
        <v>4.5558277903727795E-3</v>
      </c>
      <c r="Q219" s="5">
        <f t="shared" si="267"/>
        <v>6515.0965701700015</v>
      </c>
      <c r="R219" s="5">
        <f t="shared" si="268"/>
        <v>9414.8358548266679</v>
      </c>
      <c r="S219" s="5">
        <f t="shared" si="269"/>
        <v>5493.7059797157917</v>
      </c>
      <c r="T219" s="5">
        <f t="shared" si="270"/>
        <v>24.220413672847261</v>
      </c>
      <c r="U219" s="5">
        <f t="shared" si="271"/>
        <v>81.311613613669849</v>
      </c>
      <c r="V219" s="5">
        <f t="shared" si="272"/>
        <v>133.23795250088148</v>
      </c>
      <c r="W219" s="15">
        <f t="shared" si="273"/>
        <v>-1.0734613539272964E-2</v>
      </c>
      <c r="X219" s="15">
        <f t="shared" si="274"/>
        <v>-1.217998157191269E-2</v>
      </c>
      <c r="Y219" s="15">
        <f t="shared" si="275"/>
        <v>-9.7425357312937999E-3</v>
      </c>
      <c r="Z219" s="5">
        <f t="shared" si="290"/>
        <v>7454.2817158710595</v>
      </c>
      <c r="AA219" s="5">
        <f t="shared" si="291"/>
        <v>27508.579272809548</v>
      </c>
      <c r="AB219" s="5">
        <f t="shared" si="292"/>
        <v>60313.391516973803</v>
      </c>
      <c r="AC219" s="16">
        <f t="shared" si="276"/>
        <v>1.1945735103046227</v>
      </c>
      <c r="AD219" s="16">
        <f t="shared" si="277"/>
        <v>3.0179187184026799</v>
      </c>
      <c r="AE219" s="16">
        <f t="shared" si="278"/>
        <v>11.496049167632686</v>
      </c>
      <c r="AF219" s="15">
        <f t="shared" si="279"/>
        <v>-4.0504037456468023E-3</v>
      </c>
      <c r="AG219" s="15">
        <f t="shared" si="280"/>
        <v>2.9673830763510267E-4</v>
      </c>
      <c r="AH219" s="15">
        <f t="shared" si="281"/>
        <v>9.7937136394747881E-3</v>
      </c>
      <c r="AI219" s="1">
        <f t="shared" si="245"/>
        <v>521411.30809603463</v>
      </c>
      <c r="AJ219" s="1">
        <f t="shared" si="246"/>
        <v>219479.89976262211</v>
      </c>
      <c r="AK219" s="1">
        <f t="shared" si="247"/>
        <v>78449.72713335212</v>
      </c>
      <c r="AL219" s="14">
        <f t="shared" si="282"/>
        <v>78.247203675119536</v>
      </c>
      <c r="AM219" s="14">
        <f t="shared" si="283"/>
        <v>18.381422769110337</v>
      </c>
      <c r="AN219" s="14">
        <f t="shared" si="284"/>
        <v>5.8653420963526237</v>
      </c>
      <c r="AO219" s="11">
        <f t="shared" si="285"/>
        <v>4.0072735424379041E-3</v>
      </c>
      <c r="AP219" s="11">
        <f t="shared" si="286"/>
        <v>5.0481077589674466E-3</v>
      </c>
      <c r="AQ219" s="11">
        <f t="shared" si="287"/>
        <v>4.5792706787754281E-3</v>
      </c>
      <c r="AR219" s="1">
        <f t="shared" si="293"/>
        <v>268991.96100328665</v>
      </c>
      <c r="AS219" s="1">
        <f t="shared" si="288"/>
        <v>115787.09899373927</v>
      </c>
      <c r="AT219" s="1">
        <f t="shared" si="289"/>
        <v>41232.290624395828</v>
      </c>
      <c r="AU219" s="1">
        <f t="shared" si="248"/>
        <v>53798.392200657334</v>
      </c>
      <c r="AV219" s="1">
        <f t="shared" si="249"/>
        <v>23157.419798747855</v>
      </c>
      <c r="AW219" s="1">
        <f t="shared" si="250"/>
        <v>8246.4581248791656</v>
      </c>
      <c r="AX219" s="1">
        <f t="shared" si="309"/>
        <v>184654.56125537027</v>
      </c>
      <c r="AY219" s="1">
        <f t="shared" si="296"/>
        <v>31250.904439326849</v>
      </c>
      <c r="AZ219" s="1">
        <f t="shared" si="297"/>
        <v>7548.871705783351</v>
      </c>
      <c r="BA219" s="1">
        <f t="shared" si="310"/>
        <v>14131.734957903836</v>
      </c>
      <c r="BB219" s="1">
        <f t="shared" si="311"/>
        <v>30677.479711489315</v>
      </c>
      <c r="BC219" s="1">
        <f t="shared" si="312"/>
        <v>39017.163028189883</v>
      </c>
      <c r="BD219" s="1">
        <f t="shared" si="313"/>
        <v>287.4340234754074</v>
      </c>
      <c r="BE219" s="2">
        <f t="shared" si="319"/>
        <v>0.05</v>
      </c>
      <c r="BF219" s="2">
        <f t="shared" si="320"/>
        <v>3.8949976355871406E-2</v>
      </c>
      <c r="BG219" s="2">
        <f t="shared" si="321"/>
        <v>0.05</v>
      </c>
      <c r="BH219" s="2">
        <f t="shared" si="298"/>
        <v>4.6809588503043911E-2</v>
      </c>
      <c r="BI219" s="2">
        <f t="shared" si="314"/>
        <v>2.5000000000000006E-4</v>
      </c>
      <c r="BJ219" s="2">
        <f t="shared" si="299"/>
        <v>1.5171006581229417E-4</v>
      </c>
      <c r="BK219" s="2">
        <f t="shared" si="300"/>
        <v>2.5000000000000006E-4</v>
      </c>
      <c r="BL219" s="2">
        <f t="shared" si="301"/>
        <v>67.247990250821672</v>
      </c>
      <c r="BM219" s="2">
        <f t="shared" si="302"/>
        <v>17.566068408554806</v>
      </c>
      <c r="BN219" s="2">
        <f t="shared" si="303"/>
        <v>10.308072656098959</v>
      </c>
      <c r="BO219" s="2">
        <f t="shared" si="315"/>
        <v>360.85564143701538</v>
      </c>
      <c r="BP219" s="2">
        <f t="shared" si="316"/>
        <v>32.789078079207357</v>
      </c>
      <c r="BQ219" s="2">
        <f t="shared" si="317"/>
        <v>6.836340916559462</v>
      </c>
      <c r="BR219" s="11">
        <f t="shared" si="318"/>
        <v>3.3425374126850399E-2</v>
      </c>
      <c r="BS219" s="17">
        <f t="shared" si="294"/>
        <v>1.4959270346671975E-3</v>
      </c>
      <c r="BT219" s="17">
        <f t="shared" si="295"/>
        <v>9.3695448967327562E-3</v>
      </c>
      <c r="BU219" s="12">
        <f>(BU$3*temperature!$I329+BU$4*temperature!$I329^2+BU$5*temperature!$I329^6)*(K219/K$56)^$BW$1</f>
        <v>-13.123444238132659</v>
      </c>
      <c r="BV219" s="12">
        <f>(BV$3*temperature!$I329+BV$4*temperature!$I329^2+BV$5*temperature!$I329^6)*(L219/L$56)^$BW$1</f>
        <v>-10.254087196062079</v>
      </c>
      <c r="BW219" s="12">
        <f>(BW$3*temperature!$I329+BW$4*temperature!$I329^2+BW$5*temperature!$I329^6)*(M219/M$56)^$BW$1</f>
        <v>-9.7740983222643845</v>
      </c>
      <c r="BX219" s="12">
        <f>(BX$3*temperature!$M329+BX$4*temperature!$M329^2+BX$5*temperature!$M329^6)*(K219/K$56)^$BW$1</f>
        <v>-13.123450728461243</v>
      </c>
      <c r="BY219" s="12">
        <f>(BY$3*temperature!$M329+BY$4*temperature!$M329^2+BY$5*temperature!$M329^6)*(L219/L$56)^$BW$1</f>
        <v>-10.254091625781578</v>
      </c>
      <c r="BZ219" s="12">
        <f>(BZ$3*temperature!$M329+BZ$4*temperature!$M329^2+BZ$5*temperature!$M329^6)*(M219/M$56)^$BW$1</f>
        <v>-9.7741020515658938</v>
      </c>
      <c r="CA219" s="19">
        <f t="shared" si="304"/>
        <v>-6.4903285839079672E-6</v>
      </c>
      <c r="CB219" s="19">
        <f t="shared" si="305"/>
        <v>-4.4297194996545386E-6</v>
      </c>
      <c r="CC219" s="19">
        <f t="shared" si="306"/>
        <v>-3.729301509380889E-6</v>
      </c>
      <c r="CD219" s="19">
        <f t="shared" si="307"/>
        <v>-2.4125182272228766E-2</v>
      </c>
      <c r="CE219" s="19">
        <f t="shared" si="308"/>
        <v>-3.6089512377300818E-5</v>
      </c>
      <c r="CF219" s="19"/>
      <c r="CG219" s="19"/>
      <c r="CH219" s="19"/>
    </row>
    <row r="220" spans="1:86" x14ac:dyDescent="0.3">
      <c r="A220" s="2">
        <f t="shared" si="251"/>
        <v>2174</v>
      </c>
      <c r="B220" s="5">
        <f t="shared" si="252"/>
        <v>1165.385592068671</v>
      </c>
      <c r="C220" s="5">
        <f t="shared" si="253"/>
        <v>2964.0692773988076</v>
      </c>
      <c r="D220" s="5">
        <f t="shared" si="254"/>
        <v>4369.6534871379063</v>
      </c>
      <c r="E220" s="15">
        <f t="shared" si="255"/>
        <v>9.1263945351743604E-7</v>
      </c>
      <c r="F220" s="15">
        <f t="shared" si="256"/>
        <v>1.7979609209065701E-6</v>
      </c>
      <c r="G220" s="15">
        <f t="shared" si="257"/>
        <v>3.6704732627161914E-6</v>
      </c>
      <c r="H220" s="5">
        <f t="shared" si="258"/>
        <v>269682.89011903381</v>
      </c>
      <c r="I220" s="5">
        <f t="shared" si="259"/>
        <v>116346.24334025121</v>
      </c>
      <c r="J220" s="5">
        <f t="shared" si="260"/>
        <v>41417.884784763723</v>
      </c>
      <c r="K220" s="5">
        <f t="shared" si="261"/>
        <v>231410.86688768893</v>
      </c>
      <c r="L220" s="5">
        <f t="shared" si="262"/>
        <v>39252.201096444594</v>
      </c>
      <c r="M220" s="5">
        <f t="shared" si="263"/>
        <v>9478.5284248916869</v>
      </c>
      <c r="N220" s="15">
        <f t="shared" si="264"/>
        <v>2.5676715027103114E-3</v>
      </c>
      <c r="O220" s="15">
        <f t="shared" si="265"/>
        <v>4.8272662994990334E-3</v>
      </c>
      <c r="P220" s="15">
        <f t="shared" si="266"/>
        <v>4.4974978318930159E-3</v>
      </c>
      <c r="Q220" s="5">
        <f t="shared" si="267"/>
        <v>6461.7144759745188</v>
      </c>
      <c r="R220" s="5">
        <f t="shared" si="268"/>
        <v>9345.0744946720515</v>
      </c>
      <c r="S220" s="5">
        <f t="shared" si="269"/>
        <v>5464.6706235997963</v>
      </c>
      <c r="T220" s="5">
        <f t="shared" si="270"/>
        <v>23.960416892307922</v>
      </c>
      <c r="U220" s="5">
        <f t="shared" si="271"/>
        <v>80.321239658272859</v>
      </c>
      <c r="V220" s="5">
        <f t="shared" si="272"/>
        <v>131.9398769878772</v>
      </c>
      <c r="W220" s="15">
        <f t="shared" si="273"/>
        <v>-1.0734613539272964E-2</v>
      </c>
      <c r="X220" s="15">
        <f t="shared" si="274"/>
        <v>-1.217998157191269E-2</v>
      </c>
      <c r="Y220" s="15">
        <f t="shared" si="275"/>
        <v>-9.7425357312937999E-3</v>
      </c>
      <c r="Z220" s="5">
        <f t="shared" si="290"/>
        <v>7363.6765297203401</v>
      </c>
      <c r="AA220" s="5">
        <f t="shared" si="291"/>
        <v>27314.618413525786</v>
      </c>
      <c r="AB220" s="5">
        <f t="shared" si="292"/>
        <v>60585.722742616243</v>
      </c>
      <c r="AC220" s="16">
        <f t="shared" si="276"/>
        <v>1.1897350052840343</v>
      </c>
      <c r="AD220" s="16">
        <f t="shared" si="277"/>
        <v>3.0188142504957591</v>
      </c>
      <c r="AE220" s="16">
        <f t="shared" si="278"/>
        <v>11.608638181165803</v>
      </c>
      <c r="AF220" s="15">
        <f t="shared" si="279"/>
        <v>-4.0504037456468023E-3</v>
      </c>
      <c r="AG220" s="15">
        <f t="shared" si="280"/>
        <v>2.9673830763510267E-4</v>
      </c>
      <c r="AH220" s="15">
        <f t="shared" si="281"/>
        <v>9.7937136394747881E-3</v>
      </c>
      <c r="AI220" s="1">
        <f t="shared" si="245"/>
        <v>523068.56948708853</v>
      </c>
      <c r="AJ220" s="1">
        <f t="shared" si="246"/>
        <v>220689.32958510774</v>
      </c>
      <c r="AK220" s="1">
        <f t="shared" si="247"/>
        <v>78851.212544896072</v>
      </c>
      <c r="AL220" s="14">
        <f t="shared" si="282"/>
        <v>78.557626044686018</v>
      </c>
      <c r="AM220" s="14">
        <f t="shared" si="283"/>
        <v>18.473286257982927</v>
      </c>
      <c r="AN220" s="14">
        <f t="shared" si="284"/>
        <v>5.8919324955446104</v>
      </c>
      <c r="AO220" s="11">
        <f t="shared" si="285"/>
        <v>3.9672008070135252E-3</v>
      </c>
      <c r="AP220" s="11">
        <f t="shared" si="286"/>
        <v>4.9976266813777717E-3</v>
      </c>
      <c r="AQ220" s="11">
        <f t="shared" si="287"/>
        <v>4.5334779719876737E-3</v>
      </c>
      <c r="AR220" s="1">
        <f t="shared" si="293"/>
        <v>269682.89011903381</v>
      </c>
      <c r="AS220" s="1">
        <f t="shared" si="288"/>
        <v>116346.24334025121</v>
      </c>
      <c r="AT220" s="1">
        <f t="shared" si="289"/>
        <v>41417.884784763723</v>
      </c>
      <c r="AU220" s="1">
        <f t="shared" si="248"/>
        <v>53936.578023806767</v>
      </c>
      <c r="AV220" s="1">
        <f t="shared" si="249"/>
        <v>23269.248668050244</v>
      </c>
      <c r="AW220" s="1">
        <f t="shared" si="250"/>
        <v>8283.5769569527456</v>
      </c>
      <c r="AX220" s="1">
        <f t="shared" si="309"/>
        <v>185128.69351015115</v>
      </c>
      <c r="AY220" s="1">
        <f t="shared" si="296"/>
        <v>31401.760877155673</v>
      </c>
      <c r="AZ220" s="1">
        <f t="shared" si="297"/>
        <v>7582.8227399133484</v>
      </c>
      <c r="BA220" s="1">
        <f t="shared" si="310"/>
        <v>14134.736347363703</v>
      </c>
      <c r="BB220" s="1">
        <f t="shared" si="311"/>
        <v>30691.808795758388</v>
      </c>
      <c r="BC220" s="1">
        <f t="shared" si="312"/>
        <v>39036.914685235664</v>
      </c>
      <c r="BD220" s="1">
        <f t="shared" si="313"/>
        <v>279.19250531436461</v>
      </c>
      <c r="BE220" s="2">
        <f t="shared" si="319"/>
        <v>0.05</v>
      </c>
      <c r="BF220" s="2">
        <f t="shared" si="320"/>
        <v>3.8949976355871406E-2</v>
      </c>
      <c r="BG220" s="2">
        <f t="shared" si="321"/>
        <v>0.05</v>
      </c>
      <c r="BH220" s="2">
        <f t="shared" si="298"/>
        <v>4.6831676989573329E-2</v>
      </c>
      <c r="BI220" s="2">
        <f t="shared" si="314"/>
        <v>2.5000000000000006E-4</v>
      </c>
      <c r="BJ220" s="2">
        <f t="shared" si="299"/>
        <v>1.5171006581229417E-4</v>
      </c>
      <c r="BK220" s="2">
        <f t="shared" si="300"/>
        <v>2.5000000000000006E-4</v>
      </c>
      <c r="BL220" s="2">
        <f t="shared" si="301"/>
        <v>67.420722529758464</v>
      </c>
      <c r="BM220" s="2">
        <f t="shared" si="302"/>
        <v>17.650896234162705</v>
      </c>
      <c r="BN220" s="2">
        <f t="shared" si="303"/>
        <v>10.354471196190934</v>
      </c>
      <c r="BO220" s="2">
        <f t="shared" si="315"/>
        <v>366.23402593877375</v>
      </c>
      <c r="BP220" s="2">
        <f t="shared" si="316"/>
        <v>33.181378253874669</v>
      </c>
      <c r="BQ220" s="2">
        <f t="shared" si="317"/>
        <v>6.8362450606915388</v>
      </c>
      <c r="BR220" s="11">
        <f t="shared" si="318"/>
        <v>3.3367373827698027E-2</v>
      </c>
      <c r="BS220" s="17">
        <f t="shared" si="294"/>
        <v>1.4475423887584707E-3</v>
      </c>
      <c r="BT220" s="17">
        <f t="shared" si="295"/>
        <v>9.0966455308085017E-3</v>
      </c>
      <c r="BU220" s="12">
        <f>(BU$3*temperature!$I330+BU$4*temperature!$I330^2+BU$5*temperature!$I330^6)*(K220/K$56)^$BW$1</f>
        <v>-13.299877579415671</v>
      </c>
      <c r="BV220" s="12">
        <f>(BV$3*temperature!$I330+BV$4*temperature!$I330^2+BV$5*temperature!$I330^6)*(L220/L$56)^$BW$1</f>
        <v>-10.367812615938492</v>
      </c>
      <c r="BW220" s="12">
        <f>(BW$3*temperature!$I330+BW$4*temperature!$I330^2+BW$5*temperature!$I330^6)*(M220/M$56)^$BW$1</f>
        <v>-9.8692571194866137</v>
      </c>
      <c r="BX220" s="12">
        <f>(BX$3*temperature!$M330+BX$4*temperature!$M330^2+BX$5*temperature!$M330^6)*(K220/K$56)^$BW$1</f>
        <v>-13.299884062612886</v>
      </c>
      <c r="BY220" s="12">
        <f>(BY$3*temperature!$M330+BY$4*temperature!$M330^2+BY$5*temperature!$M330^6)*(L220/L$56)^$BW$1</f>
        <v>-10.367817036619694</v>
      </c>
      <c r="BZ220" s="12">
        <f>(BZ$3*temperature!$M330+BZ$4*temperature!$M330^2+BZ$5*temperature!$M330^6)*(M220/M$56)^$BW$1</f>
        <v>-9.8692608400048485</v>
      </c>
      <c r="CA220" s="19">
        <f t="shared" si="304"/>
        <v>-6.4831972146350836E-6</v>
      </c>
      <c r="CB220" s="19">
        <f t="shared" si="305"/>
        <v>-4.4206812024327746E-6</v>
      </c>
      <c r="CC220" s="19">
        <f t="shared" si="306"/>
        <v>-3.7205182348287735E-6</v>
      </c>
      <c r="CD220" s="19">
        <f t="shared" si="307"/>
        <v>-2.4168330085521279E-2</v>
      </c>
      <c r="CE220" s="19">
        <f t="shared" si="308"/>
        <v>-3.4984682264298689E-5</v>
      </c>
      <c r="CF220" s="19"/>
      <c r="CG220" s="19"/>
      <c r="CH220" s="19"/>
    </row>
    <row r="221" spans="1:86" x14ac:dyDescent="0.3">
      <c r="A221" s="2">
        <f t="shared" si="251"/>
        <v>2175</v>
      </c>
      <c r="B221" s="5">
        <f t="shared" si="252"/>
        <v>1165.3866024666975</v>
      </c>
      <c r="C221" s="5">
        <f t="shared" si="253"/>
        <v>2964.074340215499</v>
      </c>
      <c r="D221" s="5">
        <f t="shared" si="254"/>
        <v>4369.6687238993836</v>
      </c>
      <c r="E221" s="15">
        <f t="shared" si="255"/>
        <v>8.6700748084156423E-7</v>
      </c>
      <c r="F221" s="15">
        <f t="shared" si="256"/>
        <v>1.7080628748612415E-6</v>
      </c>
      <c r="G221" s="15">
        <f t="shared" si="257"/>
        <v>3.4869495995803815E-6</v>
      </c>
      <c r="H221" s="5">
        <f t="shared" si="258"/>
        <v>270360.42754332145</v>
      </c>
      <c r="I221" s="5">
        <f t="shared" si="259"/>
        <v>116900.60547756231</v>
      </c>
      <c r="J221" s="5">
        <f t="shared" si="260"/>
        <v>41601.917644656271</v>
      </c>
      <c r="K221" s="5">
        <f t="shared" si="261"/>
        <v>231992.0505101631</v>
      </c>
      <c r="L221" s="5">
        <f t="shared" si="262"/>
        <v>39439.161120723853</v>
      </c>
      <c r="M221" s="5">
        <f t="shared" si="263"/>
        <v>9520.6113491211654</v>
      </c>
      <c r="N221" s="15">
        <f t="shared" si="264"/>
        <v>2.511479388546789E-3</v>
      </c>
      <c r="O221" s="15">
        <f t="shared" si="265"/>
        <v>4.763045614178063E-3</v>
      </c>
      <c r="P221" s="15">
        <f t="shared" si="266"/>
        <v>4.4398162186194412E-3</v>
      </c>
      <c r="Q221" s="5">
        <f t="shared" si="267"/>
        <v>6408.4102808540802</v>
      </c>
      <c r="R221" s="5">
        <f t="shared" si="268"/>
        <v>9275.2363749289816</v>
      </c>
      <c r="S221" s="5">
        <f t="shared" si="269"/>
        <v>5435.4755865167826</v>
      </c>
      <c r="T221" s="5">
        <f t="shared" si="270"/>
        <v>23.703211076729129</v>
      </c>
      <c r="U221" s="5">
        <f t="shared" si="271"/>
        <v>79.342928439401916</v>
      </c>
      <c r="V221" s="5">
        <f t="shared" si="272"/>
        <v>130.65444802194028</v>
      </c>
      <c r="W221" s="15">
        <f t="shared" si="273"/>
        <v>-1.0734613539272964E-2</v>
      </c>
      <c r="X221" s="15">
        <f t="shared" si="274"/>
        <v>-1.217998157191269E-2</v>
      </c>
      <c r="Y221" s="15">
        <f t="shared" si="275"/>
        <v>-9.7425357312937999E-3</v>
      </c>
      <c r="Z221" s="5">
        <f t="shared" si="290"/>
        <v>7273.7600290950786</v>
      </c>
      <c r="AA221" s="5">
        <f t="shared" si="291"/>
        <v>27120.269793118274</v>
      </c>
      <c r="AB221" s="5">
        <f t="shared" si="292"/>
        <v>60855.738040923992</v>
      </c>
      <c r="AC221" s="16">
        <f t="shared" si="276"/>
        <v>1.1849160981623048</v>
      </c>
      <c r="AD221" s="16">
        <f t="shared" si="277"/>
        <v>3.0197100483275161</v>
      </c>
      <c r="AE221" s="16">
        <f t="shared" si="278"/>
        <v>11.722329859256414</v>
      </c>
      <c r="AF221" s="15">
        <f t="shared" si="279"/>
        <v>-4.0504037456468023E-3</v>
      </c>
      <c r="AG221" s="15">
        <f t="shared" si="280"/>
        <v>2.9673830763510267E-4</v>
      </c>
      <c r="AH221" s="15">
        <f t="shared" si="281"/>
        <v>9.7937136394747881E-3</v>
      </c>
      <c r="AI221" s="1">
        <f t="shared" si="245"/>
        <v>524698.29056218651</v>
      </c>
      <c r="AJ221" s="1">
        <f t="shared" si="246"/>
        <v>221889.64529464723</v>
      </c>
      <c r="AK221" s="1">
        <f t="shared" si="247"/>
        <v>79249.668247359208</v>
      </c>
      <c r="AL221" s="14">
        <f t="shared" si="282"/>
        <v>78.86616338335314</v>
      </c>
      <c r="AM221" s="14">
        <f t="shared" si="283"/>
        <v>18.564685620395597</v>
      </c>
      <c r="AN221" s="14">
        <f t="shared" si="284"/>
        <v>5.918376332263791</v>
      </c>
      <c r="AO221" s="11">
        <f t="shared" si="285"/>
        <v>3.9275287989433902E-3</v>
      </c>
      <c r="AP221" s="11">
        <f t="shared" si="286"/>
        <v>4.9476504145639939E-3</v>
      </c>
      <c r="AQ221" s="11">
        <f t="shared" si="287"/>
        <v>4.4881431922677972E-3</v>
      </c>
      <c r="AR221" s="1">
        <f t="shared" si="293"/>
        <v>270360.42754332145</v>
      </c>
      <c r="AS221" s="1">
        <f t="shared" si="288"/>
        <v>116900.60547756231</v>
      </c>
      <c r="AT221" s="1">
        <f t="shared" si="289"/>
        <v>41601.917644656271</v>
      </c>
      <c r="AU221" s="1">
        <f t="shared" si="248"/>
        <v>54072.085508664291</v>
      </c>
      <c r="AV221" s="1">
        <f t="shared" si="249"/>
        <v>23380.121095512462</v>
      </c>
      <c r="AW221" s="1">
        <f t="shared" si="250"/>
        <v>8320.3835289312537</v>
      </c>
      <c r="AX221" s="1">
        <f t="shared" si="309"/>
        <v>185593.64040813048</v>
      </c>
      <c r="AY221" s="1">
        <f t="shared" si="296"/>
        <v>31551.328896579082</v>
      </c>
      <c r="AZ221" s="1">
        <f t="shared" si="297"/>
        <v>7616.4890792969309</v>
      </c>
      <c r="BA221" s="1">
        <f t="shared" si="310"/>
        <v>14137.671777505058</v>
      </c>
      <c r="BB221" s="1">
        <f t="shared" si="311"/>
        <v>30705.945724577505</v>
      </c>
      <c r="BC221" s="1">
        <f t="shared" si="312"/>
        <v>39056.40839072613</v>
      </c>
      <c r="BD221" s="1">
        <f t="shared" si="313"/>
        <v>271.18553781041396</v>
      </c>
      <c r="BE221" s="2">
        <f t="shared" si="319"/>
        <v>0.05</v>
      </c>
      <c r="BF221" s="2">
        <f t="shared" si="320"/>
        <v>3.8949976355871406E-2</v>
      </c>
      <c r="BG221" s="2">
        <f t="shared" si="321"/>
        <v>0.05</v>
      </c>
      <c r="BH221" s="2">
        <f t="shared" si="298"/>
        <v>4.6853749576799941E-2</v>
      </c>
      <c r="BI221" s="2">
        <f t="shared" si="314"/>
        <v>2.5000000000000006E-4</v>
      </c>
      <c r="BJ221" s="2">
        <f t="shared" si="299"/>
        <v>1.5171006581229417E-4</v>
      </c>
      <c r="BK221" s="2">
        <f t="shared" si="300"/>
        <v>2.5000000000000006E-4</v>
      </c>
      <c r="BL221" s="2">
        <f t="shared" si="301"/>
        <v>67.59010688583038</v>
      </c>
      <c r="BM221" s="2">
        <f t="shared" si="302"/>
        <v>17.734998550498013</v>
      </c>
      <c r="BN221" s="2">
        <f t="shared" si="303"/>
        <v>10.400479411164071</v>
      </c>
      <c r="BO221" s="2">
        <f t="shared" si="315"/>
        <v>371.69280600662984</v>
      </c>
      <c r="BP221" s="2">
        <f t="shared" si="316"/>
        <v>33.578396189063653</v>
      </c>
      <c r="BQ221" s="2">
        <f t="shared" si="317"/>
        <v>6.8361536617434506</v>
      </c>
      <c r="BR221" s="11">
        <f t="shared" si="318"/>
        <v>3.3310017540322229E-2</v>
      </c>
      <c r="BS221" s="17">
        <f t="shared" si="294"/>
        <v>1.4008013272149538E-3</v>
      </c>
      <c r="BT221" s="17">
        <f t="shared" si="295"/>
        <v>8.831694690105342E-3</v>
      </c>
      <c r="BU221" s="12">
        <f>(BU$3*temperature!$I331+BU$4*temperature!$I331^2+BU$5*temperature!$I331^6)*(K221/K$56)^$BW$1</f>
        <v>-13.476294449533482</v>
      </c>
      <c r="BV221" s="12">
        <f>(BV$3*temperature!$I331+BV$4*temperature!$I331^2+BV$5*temperature!$I331^6)*(L221/L$56)^$BW$1</f>
        <v>-10.48138741527686</v>
      </c>
      <c r="BW221" s="12">
        <f>(BW$3*temperature!$I331+BW$4*temperature!$I331^2+BW$5*temperature!$I331^6)*(M221/M$56)^$BW$1</f>
        <v>-9.9642666024908451</v>
      </c>
      <c r="BX221" s="12">
        <f>(BX$3*temperature!$M331+BX$4*temperature!$M331^2+BX$5*temperature!$M331^6)*(K221/K$56)^$BW$1</f>
        <v>-13.476300925520592</v>
      </c>
      <c r="BY221" s="12">
        <f>(BY$3*temperature!$M331+BY$4*temperature!$M331^2+BY$5*temperature!$M331^6)*(L221/L$56)^$BW$1</f>
        <v>-10.481391826916594</v>
      </c>
      <c r="BZ221" s="12">
        <f>(BZ$3*temperature!$M331+BZ$4*temperature!$M331^2+BZ$5*temperature!$M331^6)*(M221/M$56)^$BW$1</f>
        <v>-9.964270314246388</v>
      </c>
      <c r="CA221" s="19">
        <f t="shared" si="304"/>
        <v>-6.4759871101216504E-6</v>
      </c>
      <c r="CB221" s="19">
        <f t="shared" si="305"/>
        <v>-4.4116397344140523E-6</v>
      </c>
      <c r="CC221" s="19">
        <f t="shared" si="306"/>
        <v>-3.7117555429233562E-6</v>
      </c>
      <c r="CD221" s="19">
        <f t="shared" si="307"/>
        <v>-2.420990148373197E-2</v>
      </c>
      <c r="CE221" s="19">
        <f t="shared" si="308"/>
        <v>-3.3913262130155024E-5</v>
      </c>
      <c r="CF221" s="19"/>
      <c r="CG221" s="19"/>
      <c r="CH221" s="19"/>
    </row>
    <row r="222" spans="1:86" x14ac:dyDescent="0.3">
      <c r="A222" s="2">
        <f t="shared" si="251"/>
        <v>2176</v>
      </c>
      <c r="B222" s="5">
        <f t="shared" si="252"/>
        <v>1165.3875623456547</v>
      </c>
      <c r="C222" s="5">
        <f t="shared" si="253"/>
        <v>2964.0791498995704</v>
      </c>
      <c r="D222" s="5">
        <f t="shared" si="254"/>
        <v>4369.6831988732602</v>
      </c>
      <c r="E222" s="15">
        <f t="shared" si="255"/>
        <v>8.2365710679948601E-7</v>
      </c>
      <c r="F222" s="15">
        <f t="shared" si="256"/>
        <v>1.6226597311181794E-6</v>
      </c>
      <c r="G222" s="15">
        <f t="shared" si="257"/>
        <v>3.3126021196013625E-6</v>
      </c>
      <c r="H222" s="5">
        <f t="shared" si="258"/>
        <v>271024.63132228685</v>
      </c>
      <c r="I222" s="5">
        <f t="shared" si="259"/>
        <v>117450.17489175106</v>
      </c>
      <c r="J222" s="5">
        <f t="shared" si="260"/>
        <v>41784.387907469019</v>
      </c>
      <c r="K222" s="5">
        <f t="shared" si="261"/>
        <v>232561.80182391612</v>
      </c>
      <c r="L222" s="5">
        <f t="shared" si="262"/>
        <v>39624.506955467274</v>
      </c>
      <c r="M222" s="5">
        <f t="shared" si="263"/>
        <v>9562.3380473539328</v>
      </c>
      <c r="N222" s="15">
        <f t="shared" si="264"/>
        <v>2.4559087800641866E-3</v>
      </c>
      <c r="O222" s="15">
        <f t="shared" si="265"/>
        <v>4.6995379586314279E-3</v>
      </c>
      <c r="P222" s="15">
        <f t="shared" si="266"/>
        <v>4.382775086877011E-3</v>
      </c>
      <c r="Q222" s="5">
        <f t="shared" si="267"/>
        <v>6355.1932322540815</v>
      </c>
      <c r="R222" s="5">
        <f t="shared" si="268"/>
        <v>9205.3375121523841</v>
      </c>
      <c r="S222" s="5">
        <f t="shared" si="269"/>
        <v>5406.1285554422529</v>
      </c>
      <c r="T222" s="5">
        <f t="shared" si="270"/>
        <v>23.448766266180627</v>
      </c>
      <c r="U222" s="5">
        <f t="shared" si="271"/>
        <v>78.376533033148419</v>
      </c>
      <c r="V222" s="5">
        <f t="shared" si="272"/>
        <v>129.38154239363405</v>
      </c>
      <c r="W222" s="15">
        <f t="shared" si="273"/>
        <v>-1.0734613539272964E-2</v>
      </c>
      <c r="X222" s="15">
        <f t="shared" si="274"/>
        <v>-1.217998157191269E-2</v>
      </c>
      <c r="Y222" s="15">
        <f t="shared" si="275"/>
        <v>-9.7425357312937999E-3</v>
      </c>
      <c r="Z222" s="5">
        <f t="shared" si="290"/>
        <v>7184.5384514445823</v>
      </c>
      <c r="AA222" s="5">
        <f t="shared" si="291"/>
        <v>26925.580596676482</v>
      </c>
      <c r="AB222" s="5">
        <f t="shared" si="292"/>
        <v>61123.435397068031</v>
      </c>
      <c r="AC222" s="16">
        <f t="shared" si="276"/>
        <v>1.1801167095600311</v>
      </c>
      <c r="AD222" s="16">
        <f t="shared" si="277"/>
        <v>3.0206061119768055</v>
      </c>
      <c r="AE222" s="16">
        <f t="shared" si="278"/>
        <v>11.837135001085436</v>
      </c>
      <c r="AF222" s="15">
        <f t="shared" si="279"/>
        <v>-4.0504037456468023E-3</v>
      </c>
      <c r="AG222" s="15">
        <f t="shared" si="280"/>
        <v>2.9673830763510267E-4</v>
      </c>
      <c r="AH222" s="15">
        <f t="shared" si="281"/>
        <v>9.7937136394747881E-3</v>
      </c>
      <c r="AI222" s="1">
        <f t="shared" si="245"/>
        <v>526300.54701463215</v>
      </c>
      <c r="AJ222" s="1">
        <f t="shared" si="246"/>
        <v>223080.80186069498</v>
      </c>
      <c r="AK222" s="1">
        <f t="shared" si="247"/>
        <v>79645.084951554541</v>
      </c>
      <c r="AL222" s="14">
        <f t="shared" si="282"/>
        <v>79.172815020023933</v>
      </c>
      <c r="AM222" s="14">
        <f t="shared" si="283"/>
        <v>18.655618679156536</v>
      </c>
      <c r="AN222" s="14">
        <f t="shared" si="284"/>
        <v>5.9446732275042704</v>
      </c>
      <c r="AO222" s="11">
        <f t="shared" si="285"/>
        <v>3.8882535109539562E-3</v>
      </c>
      <c r="AP222" s="11">
        <f t="shared" si="286"/>
        <v>4.898173910418354E-3</v>
      </c>
      <c r="AQ222" s="11">
        <f t="shared" si="287"/>
        <v>4.4432617603451189E-3</v>
      </c>
      <c r="AR222" s="1">
        <f t="shared" si="293"/>
        <v>271024.63132228685</v>
      </c>
      <c r="AS222" s="1">
        <f t="shared" si="288"/>
        <v>117450.17489175106</v>
      </c>
      <c r="AT222" s="1">
        <f t="shared" si="289"/>
        <v>41784.387907469019</v>
      </c>
      <c r="AU222" s="1">
        <f t="shared" si="248"/>
        <v>54204.926264457376</v>
      </c>
      <c r="AV222" s="1">
        <f t="shared" si="249"/>
        <v>23490.034978350213</v>
      </c>
      <c r="AW222" s="1">
        <f t="shared" si="250"/>
        <v>8356.8775814938035</v>
      </c>
      <c r="AX222" s="1">
        <f t="shared" si="309"/>
        <v>186049.44145913291</v>
      </c>
      <c r="AY222" s="1">
        <f t="shared" si="296"/>
        <v>31699.605564373818</v>
      </c>
      <c r="AZ222" s="1">
        <f t="shared" si="297"/>
        <v>7649.8704378831462</v>
      </c>
      <c r="BA222" s="1">
        <f t="shared" si="310"/>
        <v>14140.541998878556</v>
      </c>
      <c r="BB222" s="1">
        <f t="shared" si="311"/>
        <v>30719.892722728244</v>
      </c>
      <c r="BC222" s="1">
        <f t="shared" si="312"/>
        <v>39075.647261946477</v>
      </c>
      <c r="BD222" s="1">
        <f t="shared" si="313"/>
        <v>263.4065179028396</v>
      </c>
      <c r="BE222" s="2">
        <f t="shared" si="319"/>
        <v>0.05</v>
      </c>
      <c r="BF222" s="2">
        <f t="shared" si="320"/>
        <v>3.8949976355871406E-2</v>
      </c>
      <c r="BG222" s="2">
        <f t="shared" si="321"/>
        <v>0.05</v>
      </c>
      <c r="BH222" s="2">
        <f t="shared" si="298"/>
        <v>4.6875803870195715E-2</v>
      </c>
      <c r="BI222" s="2">
        <f t="shared" si="314"/>
        <v>2.5000000000000006E-4</v>
      </c>
      <c r="BJ222" s="2">
        <f t="shared" si="299"/>
        <v>1.5171006581229417E-4</v>
      </c>
      <c r="BK222" s="2">
        <f t="shared" si="300"/>
        <v>2.5000000000000006E-4</v>
      </c>
      <c r="BL222" s="2">
        <f t="shared" si="301"/>
        <v>67.756157830571723</v>
      </c>
      <c r="BM222" s="2">
        <f t="shared" si="302"/>
        <v>17.818373762493014</v>
      </c>
      <c r="BN222" s="2">
        <f t="shared" si="303"/>
        <v>10.446096976867258</v>
      </c>
      <c r="BO222" s="2">
        <f t="shared" si="315"/>
        <v>377.23318366789795</v>
      </c>
      <c r="BP222" s="2">
        <f t="shared" si="316"/>
        <v>33.980188606156439</v>
      </c>
      <c r="BQ222" s="2">
        <f t="shared" si="317"/>
        <v>6.8360666634705129</v>
      </c>
      <c r="BR222" s="11">
        <f t="shared" si="318"/>
        <v>3.3253297116441843E-2</v>
      </c>
      <c r="BS222" s="17">
        <f t="shared" si="294"/>
        <v>1.3556447759496255E-3</v>
      </c>
      <c r="BT222" s="17">
        <f t="shared" si="295"/>
        <v>8.5744608641799436E-3</v>
      </c>
      <c r="BU222" s="12">
        <f>(BU$3*temperature!$I332+BU$4*temperature!$I332^2+BU$5*temperature!$I332^6)*(K222/K$56)^$BW$1</f>
        <v>-13.652686397027672</v>
      </c>
      <c r="BV222" s="12">
        <f>(BV$3*temperature!$I332+BV$4*temperature!$I332^2+BV$5*temperature!$I332^6)*(L222/L$56)^$BW$1</f>
        <v>-10.594807121736816</v>
      </c>
      <c r="BW222" s="12">
        <f>(BW$3*temperature!$I332+BW$4*temperature!$I332^2+BW$5*temperature!$I332^6)*(M222/M$56)^$BW$1</f>
        <v>-10.059123288410811</v>
      </c>
      <c r="BX222" s="12">
        <f>(BX$3*temperature!$M332+BX$4*temperature!$M332^2+BX$5*temperature!$M332^6)*(K222/K$56)^$BW$1</f>
        <v>-13.652692865731936</v>
      </c>
      <c r="BY222" s="12">
        <f>(BY$3*temperature!$M332+BY$4*temperature!$M332^2+BY$5*temperature!$M332^6)*(L222/L$56)^$BW$1</f>
        <v>-10.594811524335103</v>
      </c>
      <c r="BZ222" s="12">
        <f>(BZ$3*temperature!$M332+BZ$4*temperature!$M332^2+BZ$5*temperature!$M332^6)*(M222/M$56)^$BW$1</f>
        <v>-10.059126991426334</v>
      </c>
      <c r="CA222" s="19">
        <f t="shared" si="304"/>
        <v>-6.4687042637956438E-6</v>
      </c>
      <c r="CB222" s="19">
        <f t="shared" si="305"/>
        <v>-4.4025982877116121E-6</v>
      </c>
      <c r="CC222" s="19">
        <f t="shared" si="306"/>
        <v>-3.7030155226602801E-6</v>
      </c>
      <c r="CD222" s="19">
        <f t="shared" si="307"/>
        <v>-2.4249923641241882E-2</v>
      </c>
      <c r="CE222" s="19">
        <f t="shared" si="308"/>
        <v>-3.2874282301426881E-5</v>
      </c>
      <c r="CF222" s="19"/>
      <c r="CG222" s="19"/>
      <c r="CH222" s="19"/>
    </row>
    <row r="223" spans="1:86" x14ac:dyDescent="0.3">
      <c r="A223" s="2">
        <f t="shared" si="251"/>
        <v>2177</v>
      </c>
      <c r="B223" s="5">
        <f t="shared" si="252"/>
        <v>1165.3884742314151</v>
      </c>
      <c r="C223" s="5">
        <f t="shared" si="253"/>
        <v>2964.0837191068526</v>
      </c>
      <c r="D223" s="5">
        <f t="shared" si="254"/>
        <v>4369.6969501439953</v>
      </c>
      <c r="E223" s="15">
        <f t="shared" si="255"/>
        <v>7.8247425145951167E-7</v>
      </c>
      <c r="F223" s="15">
        <f t="shared" si="256"/>
        <v>1.5415267445622704E-6</v>
      </c>
      <c r="G223" s="15">
        <f t="shared" si="257"/>
        <v>3.1469720136212941E-6</v>
      </c>
      <c r="H223" s="5">
        <f t="shared" si="258"/>
        <v>271675.56084615097</v>
      </c>
      <c r="I223" s="5">
        <f t="shared" si="259"/>
        <v>117994.94207660509</v>
      </c>
      <c r="J223" s="5">
        <f t="shared" si="260"/>
        <v>41965.294553714171</v>
      </c>
      <c r="K223" s="5">
        <f t="shared" si="261"/>
        <v>233120.17138776288</v>
      </c>
      <c r="L223" s="5">
        <f t="shared" si="262"/>
        <v>39808.235278914362</v>
      </c>
      <c r="M223" s="5">
        <f t="shared" si="263"/>
        <v>9603.7082279427377</v>
      </c>
      <c r="N223" s="15">
        <f t="shared" si="264"/>
        <v>2.4009513147371653E-3</v>
      </c>
      <c r="O223" s="15">
        <f t="shared" si="265"/>
        <v>4.6367346262143894E-3</v>
      </c>
      <c r="P223" s="15">
        <f t="shared" si="266"/>
        <v>4.3263666672246348E-3</v>
      </c>
      <c r="Q223" s="5">
        <f t="shared" si="267"/>
        <v>6302.0723354871279</v>
      </c>
      <c r="R223" s="5">
        <f t="shared" si="268"/>
        <v>9135.3935859245485</v>
      </c>
      <c r="S223" s="5">
        <f t="shared" si="269"/>
        <v>5376.6371021379027</v>
      </c>
      <c r="T223" s="5">
        <f t="shared" si="270"/>
        <v>23.197052822340439</v>
      </c>
      <c r="U223" s="5">
        <f t="shared" si="271"/>
        <v>77.421908305134266</v>
      </c>
      <c r="V223" s="5">
        <f t="shared" si="272"/>
        <v>128.12103809389416</v>
      </c>
      <c r="W223" s="15">
        <f t="shared" si="273"/>
        <v>-1.0734613539272964E-2</v>
      </c>
      <c r="X223" s="15">
        <f t="shared" si="274"/>
        <v>-1.217998157191269E-2</v>
      </c>
      <c r="Y223" s="15">
        <f t="shared" si="275"/>
        <v>-9.7425357312937999E-3</v>
      </c>
      <c r="Z223" s="5">
        <f t="shared" si="290"/>
        <v>7096.017614164537</v>
      </c>
      <c r="AA223" s="5">
        <f t="shared" si="291"/>
        <v>26730.597082179866</v>
      </c>
      <c r="AB223" s="5">
        <f t="shared" si="292"/>
        <v>61388.81321213302</v>
      </c>
      <c r="AC223" s="16">
        <f t="shared" si="276"/>
        <v>1.1753367604193288</v>
      </c>
      <c r="AD223" s="16">
        <f t="shared" si="277"/>
        <v>3.0215024415225056</v>
      </c>
      <c r="AE223" s="16">
        <f t="shared" si="278"/>
        <v>11.953064511597871</v>
      </c>
      <c r="AF223" s="15">
        <f t="shared" si="279"/>
        <v>-4.0504037456468023E-3</v>
      </c>
      <c r="AG223" s="15">
        <f t="shared" si="280"/>
        <v>2.9673830763510267E-4</v>
      </c>
      <c r="AH223" s="15">
        <f t="shared" si="281"/>
        <v>9.7937136394747881E-3</v>
      </c>
      <c r="AI223" s="1">
        <f t="shared" si="245"/>
        <v>527875.41857762635</v>
      </c>
      <c r="AJ223" s="1">
        <f t="shared" si="246"/>
        <v>224262.75665297569</v>
      </c>
      <c r="AK223" s="1">
        <f t="shared" si="247"/>
        <v>80037.454037892894</v>
      </c>
      <c r="AL223" s="14">
        <f t="shared" si="282"/>
        <v>79.477580556237911</v>
      </c>
      <c r="AM223" s="14">
        <f t="shared" si="283"/>
        <v>18.746083359206523</v>
      </c>
      <c r="AN223" s="14">
        <f t="shared" si="284"/>
        <v>5.9708228293414924</v>
      </c>
      <c r="AO223" s="11">
        <f t="shared" si="285"/>
        <v>3.8493709758444165E-3</v>
      </c>
      <c r="AP223" s="11">
        <f t="shared" si="286"/>
        <v>4.8491921713141707E-3</v>
      </c>
      <c r="AQ223" s="11">
        <f t="shared" si="287"/>
        <v>4.3988291427416674E-3</v>
      </c>
      <c r="AR223" s="1">
        <f t="shared" si="293"/>
        <v>271675.56084615097</v>
      </c>
      <c r="AS223" s="1">
        <f t="shared" si="288"/>
        <v>117994.94207660509</v>
      </c>
      <c r="AT223" s="1">
        <f t="shared" si="289"/>
        <v>41965.294553714171</v>
      </c>
      <c r="AU223" s="1">
        <f t="shared" si="248"/>
        <v>54335.112169230197</v>
      </c>
      <c r="AV223" s="1">
        <f t="shared" si="249"/>
        <v>23598.988415321019</v>
      </c>
      <c r="AW223" s="1">
        <f t="shared" si="250"/>
        <v>8393.058910742835</v>
      </c>
      <c r="AX223" s="1">
        <f t="shared" si="309"/>
        <v>186496.13711021029</v>
      </c>
      <c r="AY223" s="1">
        <f t="shared" si="296"/>
        <v>31846.588223131486</v>
      </c>
      <c r="AZ223" s="1">
        <f t="shared" si="297"/>
        <v>7682.96658235419</v>
      </c>
      <c r="BA223" s="1">
        <f t="shared" si="310"/>
        <v>14143.347750864696</v>
      </c>
      <c r="BB223" s="1">
        <f t="shared" si="311"/>
        <v>30733.651983157324</v>
      </c>
      <c r="BC223" s="1">
        <f t="shared" si="312"/>
        <v>39094.634365926067</v>
      </c>
      <c r="BD223" s="1">
        <f t="shared" si="313"/>
        <v>255.84902538146486</v>
      </c>
      <c r="BE223" s="2">
        <f t="shared" si="319"/>
        <v>0.05</v>
      </c>
      <c r="BF223" s="2">
        <f t="shared" si="320"/>
        <v>3.8949976355871406E-2</v>
      </c>
      <c r="BG223" s="2">
        <f t="shared" si="321"/>
        <v>0.05</v>
      </c>
      <c r="BH223" s="2">
        <f t="shared" si="298"/>
        <v>4.6897837501043628E-2</v>
      </c>
      <c r="BI223" s="2">
        <f t="shared" si="314"/>
        <v>2.5000000000000006E-4</v>
      </c>
      <c r="BJ223" s="2">
        <f t="shared" si="299"/>
        <v>1.5171006581229417E-4</v>
      </c>
      <c r="BK223" s="2">
        <f t="shared" si="300"/>
        <v>2.5000000000000006E-4</v>
      </c>
      <c r="BL223" s="2">
        <f t="shared" si="301"/>
        <v>67.918890211537757</v>
      </c>
      <c r="BM223" s="2">
        <f t="shared" si="302"/>
        <v>17.901020427959597</v>
      </c>
      <c r="BN223" s="2">
        <f t="shared" si="303"/>
        <v>10.491323638428545</v>
      </c>
      <c r="BO223" s="2">
        <f t="shared" si="315"/>
        <v>382.85637891294505</v>
      </c>
      <c r="BP223" s="2">
        <f t="shared" si="316"/>
        <v>34.38681290856816</v>
      </c>
      <c r="BQ223" s="2">
        <f t="shared" si="317"/>
        <v>6.8359840104255456</v>
      </c>
      <c r="BR223" s="11">
        <f t="shared" si="318"/>
        <v>3.3197204489142179E-2</v>
      </c>
      <c r="BS223" s="17">
        <f t="shared" si="294"/>
        <v>1.3120159207165366E-3</v>
      </c>
      <c r="BT223" s="17">
        <f t="shared" si="295"/>
        <v>8.3247192856115964E-3</v>
      </c>
      <c r="BU223" s="12">
        <f>(BU$3*temperature!$I333+BU$4*temperature!$I333^2+BU$5*temperature!$I333^6)*(K223/K$56)^$BW$1</f>
        <v>-13.829045251772746</v>
      </c>
      <c r="BV223" s="12">
        <f>(BV$3*temperature!$I333+BV$4*temperature!$I333^2+BV$5*temperature!$I333^6)*(L223/L$56)^$BW$1</f>
        <v>-10.708067442670156</v>
      </c>
      <c r="BW223" s="12">
        <f>(BW$3*temperature!$I333+BW$4*temperature!$I333^2+BW$5*temperature!$I333^6)*(M223/M$56)^$BW$1</f>
        <v>-10.153823838654525</v>
      </c>
      <c r="BX223" s="12">
        <f>(BX$3*temperature!$M333+BX$4*temperature!$M333^2+BX$5*temperature!$M333^6)*(K223/K$56)^$BW$1</f>
        <v>-13.829051713127193</v>
      </c>
      <c r="BY223" s="12">
        <f>(BY$3*temperature!$M333+BY$4*temperature!$M333^2+BY$5*temperature!$M333^6)*(L223/L$56)^$BW$1</f>
        <v>-10.70807183623007</v>
      </c>
      <c r="BZ223" s="12">
        <f>(BZ$3*temperature!$M333+BZ$4*temperature!$M333^2+BZ$5*temperature!$M333^6)*(M223/M$56)^$BW$1</f>
        <v>-10.153827532954661</v>
      </c>
      <c r="CA223" s="19">
        <f t="shared" si="304"/>
        <v>-6.4613544470404349E-6</v>
      </c>
      <c r="CB223" s="19">
        <f t="shared" si="305"/>
        <v>-4.393559914106504E-6</v>
      </c>
      <c r="CC223" s="19">
        <f t="shared" si="306"/>
        <v>-3.6943001369138528E-6</v>
      </c>
      <c r="CD223" s="19">
        <f t="shared" si="307"/>
        <v>-2.4288423342159894E-2</v>
      </c>
      <c r="CE223" s="19">
        <f t="shared" si="308"/>
        <v>-3.1866798114016929E-5</v>
      </c>
      <c r="CF223" s="19"/>
      <c r="CG223" s="19"/>
      <c r="CH223" s="19"/>
    </row>
    <row r="224" spans="1:86" x14ac:dyDescent="0.3">
      <c r="A224" s="2">
        <f t="shared" si="251"/>
        <v>2178</v>
      </c>
      <c r="B224" s="5">
        <f t="shared" si="252"/>
        <v>1165.3893405235654</v>
      </c>
      <c r="C224" s="5">
        <f t="shared" si="253"/>
        <v>2964.0880598604626</v>
      </c>
      <c r="D224" s="5">
        <f t="shared" si="254"/>
        <v>4369.7100138923042</v>
      </c>
      <c r="E224" s="15">
        <f t="shared" si="255"/>
        <v>7.4335053888653601E-7</v>
      </c>
      <c r="F224" s="15">
        <f t="shared" si="256"/>
        <v>1.4644504073341569E-6</v>
      </c>
      <c r="G224" s="15">
        <f t="shared" si="257"/>
        <v>2.9896234129402294E-6</v>
      </c>
      <c r="H224" s="5">
        <f t="shared" si="258"/>
        <v>272313.27679245378</v>
      </c>
      <c r="I224" s="5">
        <f t="shared" si="259"/>
        <v>118534.89851418651</v>
      </c>
      <c r="J224" s="5">
        <f t="shared" si="260"/>
        <v>42144.636835351899</v>
      </c>
      <c r="K224" s="5">
        <f t="shared" si="261"/>
        <v>233667.21088259973</v>
      </c>
      <c r="L224" s="5">
        <f t="shared" si="262"/>
        <v>39990.343107338944</v>
      </c>
      <c r="M224" s="5">
        <f t="shared" si="263"/>
        <v>9644.721663763612</v>
      </c>
      <c r="N224" s="15">
        <f t="shared" si="264"/>
        <v>2.3465987159341228E-3</v>
      </c>
      <c r="O224" s="15">
        <f t="shared" si="265"/>
        <v>4.5746270124422672E-3</v>
      </c>
      <c r="P224" s="15">
        <f t="shared" si="266"/>
        <v>4.2705832838134672E-3</v>
      </c>
      <c r="Q224" s="5">
        <f t="shared" si="267"/>
        <v>6249.0563564222966</v>
      </c>
      <c r="R224" s="5">
        <f t="shared" si="268"/>
        <v>9065.4199406693951</v>
      </c>
      <c r="S224" s="5">
        <f t="shared" si="269"/>
        <v>5347.0086830509044</v>
      </c>
      <c r="T224" s="5">
        <f t="shared" si="270"/>
        <v>22.948041425042511</v>
      </c>
      <c r="U224" s="5">
        <f t="shared" si="271"/>
        <v>76.478910888715419</v>
      </c>
      <c r="V224" s="5">
        <f t="shared" si="272"/>
        <v>126.87281430233394</v>
      </c>
      <c r="W224" s="15">
        <f t="shared" si="273"/>
        <v>-1.0734613539272964E-2</v>
      </c>
      <c r="X224" s="15">
        <f t="shared" si="274"/>
        <v>-1.217998157191269E-2</v>
      </c>
      <c r="Y224" s="15">
        <f t="shared" si="275"/>
        <v>-9.7425357312937999E-3</v>
      </c>
      <c r="Z224" s="5">
        <f t="shared" si="290"/>
        <v>7008.2029246496886</v>
      </c>
      <c r="AA224" s="5">
        <f t="shared" si="291"/>
        <v>26535.364583876799</v>
      </c>
      <c r="AB224" s="5">
        <f t="shared" si="292"/>
        <v>61651.870294630047</v>
      </c>
      <c r="AC224" s="16">
        <f t="shared" si="276"/>
        <v>1.1705761720025301</v>
      </c>
      <c r="AD224" s="16">
        <f t="shared" si="277"/>
        <v>3.0223990370435181</v>
      </c>
      <c r="AE224" s="16">
        <f t="shared" si="278"/>
        <v>12.07012940253863</v>
      </c>
      <c r="AF224" s="15">
        <f t="shared" si="279"/>
        <v>-4.0504037456468023E-3</v>
      </c>
      <c r="AG224" s="15">
        <f t="shared" si="280"/>
        <v>2.9673830763510267E-4</v>
      </c>
      <c r="AH224" s="15">
        <f t="shared" si="281"/>
        <v>9.7937136394747881E-3</v>
      </c>
      <c r="AI224" s="1">
        <f t="shared" si="245"/>
        <v>529422.98888909398</v>
      </c>
      <c r="AJ224" s="1">
        <f t="shared" si="246"/>
        <v>225435.46940299915</v>
      </c>
      <c r="AK224" s="1">
        <f t="shared" si="247"/>
        <v>80426.767544846443</v>
      </c>
      <c r="AL224" s="14">
        <f t="shared" si="282"/>
        <v>79.780459861143186</v>
      </c>
      <c r="AM224" s="14">
        <f t="shared" si="283"/>
        <v>18.836077686268109</v>
      </c>
      <c r="AN224" s="14">
        <f t="shared" si="284"/>
        <v>5.996824812514669</v>
      </c>
      <c r="AO224" s="11">
        <f t="shared" si="285"/>
        <v>3.8108772660859721E-3</v>
      </c>
      <c r="AP224" s="11">
        <f t="shared" si="286"/>
        <v>4.8007002496010288E-3</v>
      </c>
      <c r="AQ224" s="11">
        <f t="shared" si="287"/>
        <v>4.3548408513142504E-3</v>
      </c>
      <c r="AR224" s="1">
        <f t="shared" si="293"/>
        <v>272313.27679245378</v>
      </c>
      <c r="AS224" s="1">
        <f t="shared" si="288"/>
        <v>118534.89851418651</v>
      </c>
      <c r="AT224" s="1">
        <f t="shared" si="289"/>
        <v>42144.636835351899</v>
      </c>
      <c r="AU224" s="1">
        <f t="shared" si="248"/>
        <v>54462.65535849076</v>
      </c>
      <c r="AV224" s="1">
        <f t="shared" si="249"/>
        <v>23706.979702837303</v>
      </c>
      <c r="AW224" s="1">
        <f t="shared" si="250"/>
        <v>8428.9273670703806</v>
      </c>
      <c r="AX224" s="1">
        <f t="shared" si="309"/>
        <v>186933.76870607978</v>
      </c>
      <c r="AY224" s="1">
        <f t="shared" si="296"/>
        <v>31992.274485871156</v>
      </c>
      <c r="AZ224" s="1">
        <f t="shared" si="297"/>
        <v>7715.7773310108896</v>
      </c>
      <c r="BA224" s="1">
        <f t="shared" si="310"/>
        <v>14146.089761847572</v>
      </c>
      <c r="BB224" s="1">
        <f t="shared" si="311"/>
        <v>30747.225667587172</v>
      </c>
      <c r="BC224" s="1">
        <f t="shared" si="312"/>
        <v>39113.372720658685</v>
      </c>
      <c r="BD224" s="1">
        <f t="shared" si="313"/>
        <v>248.50681795535417</v>
      </c>
      <c r="BE224" s="2">
        <f t="shared" si="319"/>
        <v>0.05</v>
      </c>
      <c r="BF224" s="2">
        <f t="shared" si="320"/>
        <v>3.8949976355871406E-2</v>
      </c>
      <c r="BG224" s="2">
        <f t="shared" si="321"/>
        <v>0.05</v>
      </c>
      <c r="BH224" s="2">
        <f t="shared" si="298"/>
        <v>4.6919848126926858E-2</v>
      </c>
      <c r="BI224" s="2">
        <f t="shared" si="314"/>
        <v>2.5000000000000006E-4</v>
      </c>
      <c r="BJ224" s="2">
        <f t="shared" si="299"/>
        <v>1.5171006581229417E-4</v>
      </c>
      <c r="BK224" s="2">
        <f t="shared" si="300"/>
        <v>2.5000000000000006E-4</v>
      </c>
      <c r="BL224" s="2">
        <f t="shared" si="301"/>
        <v>68.078319198113462</v>
      </c>
      <c r="BM224" s="2">
        <f t="shared" si="302"/>
        <v>17.982937254640845</v>
      </c>
      <c r="BN224" s="2">
        <f t="shared" si="303"/>
        <v>10.536159208837978</v>
      </c>
      <c r="BO224" s="2">
        <f t="shared" si="315"/>
        <v>388.56362996376231</v>
      </c>
      <c r="BP224" s="2">
        <f t="shared" si="316"/>
        <v>34.798327189960553</v>
      </c>
      <c r="BQ224" s="2">
        <f t="shared" si="317"/>
        <v>6.8359056479463778</v>
      </c>
      <c r="BR224" s="11">
        <f t="shared" si="318"/>
        <v>3.3141731673257374E-2</v>
      </c>
      <c r="BS224" s="17">
        <f t="shared" si="294"/>
        <v>1.2698601148125005E-3</v>
      </c>
      <c r="BT224" s="17">
        <f t="shared" si="295"/>
        <v>8.0822517336034908E-3</v>
      </c>
      <c r="BU224" s="12">
        <f>(BU$3*temperature!$I334+BU$4*temperature!$I334^2+BU$5*temperature!$I334^6)*(K224/K$56)^$BW$1</f>
        <v>-14.005363120128747</v>
      </c>
      <c r="BV224" s="12">
        <f>(BV$3*temperature!$I334+BV$4*temperature!$I334^2+BV$5*temperature!$I334^6)*(L224/L$56)^$BW$1</f>
        <v>-10.821164261353823</v>
      </c>
      <c r="BW224" s="12">
        <f>(BW$3*temperature!$I334+BW$4*temperature!$I334^2+BW$5*temperature!$I334^6)*(M224/M$56)^$BW$1</f>
        <v>-10.248365055855189</v>
      </c>
      <c r="BX224" s="12">
        <f>(BX$3*temperature!$M334+BX$4*temperature!$M334^2+BX$5*temperature!$M334^6)*(K224/K$56)^$BW$1</f>
        <v>-14.005369574071926</v>
      </c>
      <c r="BY224" s="12">
        <f>(BY$3*temperature!$M334+BY$4*temperature!$M334^2+BY$5*temperature!$M334^6)*(L224/L$56)^$BW$1</f>
        <v>-10.821168645881336</v>
      </c>
      <c r="BZ224" s="12">
        <f>(BZ$3*temperature!$M334+BZ$4*temperature!$M334^2+BZ$5*temperature!$M334^6)*(M224/M$56)^$BW$1</f>
        <v>-10.248368741466434</v>
      </c>
      <c r="CA224" s="19">
        <f t="shared" si="304"/>
        <v>-6.4539431789967239E-6</v>
      </c>
      <c r="CB224" s="19">
        <f t="shared" si="305"/>
        <v>-4.38452751261309E-6</v>
      </c>
      <c r="CC224" s="19">
        <f t="shared" si="306"/>
        <v>-3.6856112455296852E-6</v>
      </c>
      <c r="CD224" s="19">
        <f t="shared" si="307"/>
        <v>-2.4325426865042927E-2</v>
      </c>
      <c r="CE224" s="19">
        <f t="shared" si="308"/>
        <v>-3.0889889351706498E-5</v>
      </c>
      <c r="CF224" s="19"/>
      <c r="CG224" s="19"/>
      <c r="CH224" s="19"/>
    </row>
    <row r="225" spans="1:86" x14ac:dyDescent="0.3">
      <c r="A225" s="2">
        <f t="shared" si="251"/>
        <v>2179</v>
      </c>
      <c r="B225" s="5">
        <f t="shared" si="252"/>
        <v>1165.3901635017198</v>
      </c>
      <c r="C225" s="5">
        <f t="shared" si="253"/>
        <v>2964.0921835824306</v>
      </c>
      <c r="D225" s="5">
        <f t="shared" si="254"/>
        <v>4369.7224244903009</v>
      </c>
      <c r="E225" s="15">
        <f t="shared" si="255"/>
        <v>7.0618301194220917E-7</v>
      </c>
      <c r="F225" s="15">
        <f t="shared" si="256"/>
        <v>1.3912278869674491E-6</v>
      </c>
      <c r="G225" s="15">
        <f t="shared" si="257"/>
        <v>2.8401422422932177E-6</v>
      </c>
      <c r="H225" s="5">
        <f t="shared" si="258"/>
        <v>272937.84107052343</v>
      </c>
      <c r="I225" s="5">
        <f t="shared" si="259"/>
        <v>119070.0366555292</v>
      </c>
      <c r="J225" s="5">
        <f t="shared" si="260"/>
        <v>42322.414270169655</v>
      </c>
      <c r="K225" s="5">
        <f t="shared" si="261"/>
        <v>234202.9730630386</v>
      </c>
      <c r="L225" s="5">
        <f t="shared" si="262"/>
        <v>40170.827788365204</v>
      </c>
      <c r="M225" s="5">
        <f t="shared" si="263"/>
        <v>9685.3781908369801</v>
      </c>
      <c r="N225" s="15">
        <f t="shared" si="264"/>
        <v>2.2928427930268835E-3</v>
      </c>
      <c r="O225" s="15">
        <f t="shared" si="265"/>
        <v>4.5132066144524252E-3</v>
      </c>
      <c r="P225" s="15">
        <f t="shared" si="266"/>
        <v>4.2154173537345407E-3</v>
      </c>
      <c r="Q225" s="5">
        <f t="shared" si="267"/>
        <v>6196.1538242391207</v>
      </c>
      <c r="R225" s="5">
        <f t="shared" si="268"/>
        <v>8995.4315876219953</v>
      </c>
      <c r="S225" s="5">
        <f t="shared" si="269"/>
        <v>5317.2506392791438</v>
      </c>
      <c r="T225" s="5">
        <f t="shared" si="270"/>
        <v>22.701703068861452</v>
      </c>
      <c r="U225" s="5">
        <f t="shared" si="271"/>
        <v>75.547399163450919</v>
      </c>
      <c r="V225" s="5">
        <f t="shared" si="272"/>
        <v>125.63675137566365</v>
      </c>
      <c r="W225" s="15">
        <f t="shared" si="273"/>
        <v>-1.0734613539272964E-2</v>
      </c>
      <c r="X225" s="15">
        <f t="shared" si="274"/>
        <v>-1.217998157191269E-2</v>
      </c>
      <c r="Y225" s="15">
        <f t="shared" si="275"/>
        <v>-9.7425357312937999E-3</v>
      </c>
      <c r="Z225" s="5">
        <f t="shared" si="290"/>
        <v>6921.0993902724686</v>
      </c>
      <c r="AA225" s="5">
        <f t="shared" si="291"/>
        <v>26339.927516144653</v>
      </c>
      <c r="AB225" s="5">
        <f t="shared" si="292"/>
        <v>61912.60585207901</v>
      </c>
      <c r="AC225" s="16">
        <f t="shared" si="276"/>
        <v>1.1658348658908861</v>
      </c>
      <c r="AD225" s="16">
        <f t="shared" si="277"/>
        <v>3.0232958986187684</v>
      </c>
      <c r="AE225" s="16">
        <f t="shared" si="278"/>
        <v>12.188340793498497</v>
      </c>
      <c r="AF225" s="15">
        <f t="shared" si="279"/>
        <v>-4.0504037456468023E-3</v>
      </c>
      <c r="AG225" s="15">
        <f t="shared" si="280"/>
        <v>2.9673830763510267E-4</v>
      </c>
      <c r="AH225" s="15">
        <f t="shared" si="281"/>
        <v>9.7937136394747881E-3</v>
      </c>
      <c r="AI225" s="1">
        <f t="shared" si="245"/>
        <v>530943.34535867535</v>
      </c>
      <c r="AJ225" s="1">
        <f t="shared" si="246"/>
        <v>226598.90216553654</v>
      </c>
      <c r="AK225" s="1">
        <f t="shared" si="247"/>
        <v>80813.01815743219</v>
      </c>
      <c r="AL225" s="14">
        <f t="shared" si="282"/>
        <v>80.08145306649827</v>
      </c>
      <c r="AM225" s="14">
        <f t="shared" si="283"/>
        <v>18.925599785489577</v>
      </c>
      <c r="AN225" s="14">
        <f t="shared" si="284"/>
        <v>6.0226788780096649</v>
      </c>
      <c r="AO225" s="11">
        <f t="shared" si="285"/>
        <v>3.7727684934251125E-3</v>
      </c>
      <c r="AP225" s="11">
        <f t="shared" si="286"/>
        <v>4.7526932471050184E-3</v>
      </c>
      <c r="AQ225" s="11">
        <f t="shared" si="287"/>
        <v>4.3112924428011078E-3</v>
      </c>
      <c r="AR225" s="1">
        <f t="shared" si="293"/>
        <v>272937.84107052343</v>
      </c>
      <c r="AS225" s="1">
        <f t="shared" si="288"/>
        <v>119070.0366555292</v>
      </c>
      <c r="AT225" s="1">
        <f t="shared" si="289"/>
        <v>42322.414270169655</v>
      </c>
      <c r="AU225" s="1">
        <f t="shared" si="248"/>
        <v>54587.568214104685</v>
      </c>
      <c r="AV225" s="1">
        <f t="shared" si="249"/>
        <v>23814.00733110584</v>
      </c>
      <c r="AW225" s="1">
        <f t="shared" si="250"/>
        <v>8464.4828540339313</v>
      </c>
      <c r="AX225" s="1">
        <f t="shared" si="309"/>
        <v>187362.37845043087</v>
      </c>
      <c r="AY225" s="1">
        <f t="shared" si="296"/>
        <v>32136.662230692167</v>
      </c>
      <c r="AZ225" s="1">
        <f t="shared" si="297"/>
        <v>7748.3025526695847</v>
      </c>
      <c r="BA225" s="1">
        <f t="shared" si="310"/>
        <v>14148.768749385034</v>
      </c>
      <c r="BB225" s="1">
        <f t="shared" si="311"/>
        <v>30760.61590710959</v>
      </c>
      <c r="BC225" s="1">
        <f t="shared" si="312"/>
        <v>39131.865296280368</v>
      </c>
      <c r="BD225" s="1">
        <f t="shared" si="313"/>
        <v>241.37382644849282</v>
      </c>
      <c r="BE225" s="2">
        <f t="shared" si="319"/>
        <v>0.05</v>
      </c>
      <c r="BF225" s="2">
        <f t="shared" si="320"/>
        <v>3.8949976355871406E-2</v>
      </c>
      <c r="BG225" s="2">
        <f t="shared" si="321"/>
        <v>0.05</v>
      </c>
      <c r="BH225" s="2">
        <f t="shared" si="298"/>
        <v>4.6941833432200805E-2</v>
      </c>
      <c r="BI225" s="2">
        <f t="shared" si="314"/>
        <v>2.5000000000000006E-4</v>
      </c>
      <c r="BJ225" s="2">
        <f t="shared" si="299"/>
        <v>1.5171006581229417E-4</v>
      </c>
      <c r="BK225" s="2">
        <f t="shared" si="300"/>
        <v>2.5000000000000006E-4</v>
      </c>
      <c r="BL225" s="2">
        <f t="shared" si="301"/>
        <v>68.23446026763088</v>
      </c>
      <c r="BM225" s="2">
        <f t="shared" si="302"/>
        <v>18.064123097282614</v>
      </c>
      <c r="BN225" s="2">
        <f t="shared" si="303"/>
        <v>10.580603567542417</v>
      </c>
      <c r="BO225" s="2">
        <f t="shared" si="315"/>
        <v>394.35619354655523</v>
      </c>
      <c r="BP225" s="2">
        <f t="shared" si="316"/>
        <v>35.214790242554393</v>
      </c>
      <c r="BQ225" s="2">
        <f t="shared" si="317"/>
        <v>6.8358315221436419</v>
      </c>
      <c r="BR225" s="11">
        <f t="shared" si="318"/>
        <v>3.3086870765693027E-2</v>
      </c>
      <c r="BS225" s="17">
        <f t="shared" si="294"/>
        <v>1.2291247908027666E-3</v>
      </c>
      <c r="BT225" s="17">
        <f t="shared" si="295"/>
        <v>7.84684634330436E-3</v>
      </c>
      <c r="BU225" s="12">
        <f>(BU$3*temperature!$I335+BU$4*temperature!$I335^2+BU$5*temperature!$I335^6)*(K225/K$56)^$BW$1</f>
        <v>-14.181632380086775</v>
      </c>
      <c r="BV225" s="12">
        <f>(BV$3*temperature!$I335+BV$4*temperature!$I335^2+BV$5*temperature!$I335^6)*(L225/L$56)^$BW$1</f>
        <v>-10.934093633240041</v>
      </c>
      <c r="BW225" s="12">
        <f>(BW$3*temperature!$I335+BW$4*temperature!$I335^2+BW$5*temperature!$I335^6)*(M225/M$56)^$BW$1</f>
        <v>-10.342743880835808</v>
      </c>
      <c r="BX225" s="12">
        <f>(BX$3*temperature!$M335+BX$4*temperature!$M335^2+BX$5*temperature!$M335^6)*(K225/K$56)^$BW$1</f>
        <v>-14.18163882656258</v>
      </c>
      <c r="BY225" s="12">
        <f>(BY$3*temperature!$M335+BY$4*temperature!$M335^2+BY$5*temperature!$M335^6)*(L225/L$56)^$BW$1</f>
        <v>-10.934098008743915</v>
      </c>
      <c r="BZ225" s="12">
        <f>(BZ$3*temperature!$M335+BZ$4*temperature!$M335^2+BZ$5*temperature!$M335^6)*(M225/M$56)^$BW$1</f>
        <v>-10.342747557786433</v>
      </c>
      <c r="CA225" s="19">
        <f t="shared" si="304"/>
        <v>-6.4464758047222404E-6</v>
      </c>
      <c r="CB225" s="19">
        <f t="shared" si="305"/>
        <v>-4.3755038738879648E-6</v>
      </c>
      <c r="CC225" s="19">
        <f t="shared" si="306"/>
        <v>-3.6769506248646167E-6</v>
      </c>
      <c r="CD225" s="19">
        <f t="shared" si="307"/>
        <v>-2.4360960229009829E-2</v>
      </c>
      <c r="CE225" s="19">
        <f t="shared" si="308"/>
        <v>-2.9942660145236224E-5</v>
      </c>
      <c r="CF225" s="19"/>
      <c r="CG225" s="19"/>
      <c r="CH225" s="19"/>
    </row>
    <row r="226" spans="1:86" x14ac:dyDescent="0.3">
      <c r="A226" s="2">
        <f t="shared" si="251"/>
        <v>2180</v>
      </c>
      <c r="B226" s="5">
        <f t="shared" si="252"/>
        <v>1165.3909453315189</v>
      </c>
      <c r="C226" s="5">
        <f t="shared" si="253"/>
        <v>2964.0961011237509</v>
      </c>
      <c r="D226" s="5">
        <f t="shared" si="254"/>
        <v>4369.7342145918838</v>
      </c>
      <c r="E226" s="15">
        <f t="shared" si="255"/>
        <v>6.7087386134509864E-7</v>
      </c>
      <c r="F226" s="15">
        <f t="shared" si="256"/>
        <v>1.3216664926190767E-6</v>
      </c>
      <c r="G226" s="15">
        <f t="shared" si="257"/>
        <v>2.6981351301785565E-6</v>
      </c>
      <c r="H226" s="5">
        <f t="shared" si="258"/>
        <v>273549.31676717137</v>
      </c>
      <c r="I226" s="5">
        <f t="shared" si="259"/>
        <v>119600.34990147642</v>
      </c>
      <c r="J226" s="5">
        <f t="shared" si="260"/>
        <v>42498.626636211411</v>
      </c>
      <c r="K226" s="5">
        <f t="shared" si="261"/>
        <v>234727.51171011952</v>
      </c>
      <c r="L226" s="5">
        <f t="shared" si="262"/>
        <v>40349.686994336458</v>
      </c>
      <c r="M226" s="5">
        <f t="shared" si="263"/>
        <v>9725.6777069633772</v>
      </c>
      <c r="N226" s="15">
        <f t="shared" si="264"/>
        <v>2.2396754414373277E-3</v>
      </c>
      <c r="O226" s="15">
        <f t="shared" si="265"/>
        <v>4.4524650304333946E-3</v>
      </c>
      <c r="P226" s="15">
        <f t="shared" si="266"/>
        <v>4.1608613863446386E-3</v>
      </c>
      <c r="Q226" s="5">
        <f t="shared" si="267"/>
        <v>6143.3730342411518</v>
      </c>
      <c r="R226" s="5">
        <f t="shared" si="268"/>
        <v>8925.4432069456561</v>
      </c>
      <c r="S226" s="5">
        <f t="shared" si="269"/>
        <v>5287.370196600089</v>
      </c>
      <c r="T226" s="5">
        <f t="shared" si="270"/>
        <v>22.458009059733897</v>
      </c>
      <c r="U226" s="5">
        <f t="shared" si="271"/>
        <v>74.627233233834161</v>
      </c>
      <c r="V226" s="5">
        <f t="shared" si="272"/>
        <v>124.41273083622256</v>
      </c>
      <c r="W226" s="15">
        <f t="shared" si="273"/>
        <v>-1.0734613539272964E-2</v>
      </c>
      <c r="X226" s="15">
        <f t="shared" si="274"/>
        <v>-1.217998157191269E-2</v>
      </c>
      <c r="Y226" s="15">
        <f t="shared" si="275"/>
        <v>-9.7425357312937999E-3</v>
      </c>
      <c r="Z226" s="5">
        <f t="shared" si="290"/>
        <v>6834.7116282814395</v>
      </c>
      <c r="AA226" s="5">
        <f t="shared" si="291"/>
        <v>26144.329377809212</v>
      </c>
      <c r="AB226" s="5">
        <f t="shared" si="292"/>
        <v>62171.019482663658</v>
      </c>
      <c r="AC226" s="16">
        <f t="shared" si="276"/>
        <v>1.1611127639832761</v>
      </c>
      <c r="AD226" s="16">
        <f t="shared" si="277"/>
        <v>3.0241930263272048</v>
      </c>
      <c r="AE226" s="16">
        <f t="shared" si="278"/>
        <v>12.307709912970351</v>
      </c>
      <c r="AF226" s="15">
        <f t="shared" si="279"/>
        <v>-4.0504037456468023E-3</v>
      </c>
      <c r="AG226" s="15">
        <f t="shared" si="280"/>
        <v>2.9673830763510267E-4</v>
      </c>
      <c r="AH226" s="15">
        <f t="shared" si="281"/>
        <v>9.7937136394747881E-3</v>
      </c>
      <c r="AI226" s="1">
        <f t="shared" si="245"/>
        <v>532436.57903691253</v>
      </c>
      <c r="AJ226" s="1">
        <f t="shared" si="246"/>
        <v>227753.01928008875</v>
      </c>
      <c r="AK226" s="1">
        <f t="shared" si="247"/>
        <v>81196.199195722904</v>
      </c>
      <c r="AL226" s="14">
        <f t="shared" si="282"/>
        <v>80.380560561704883</v>
      </c>
      <c r="AM226" s="14">
        <f t="shared" si="283"/>
        <v>19.014647880084507</v>
      </c>
      <c r="AN226" s="14">
        <f t="shared" si="284"/>
        <v>6.0483847526425238</v>
      </c>
      <c r="AO226" s="11">
        <f t="shared" si="285"/>
        <v>3.7350408084908613E-3</v>
      </c>
      <c r="AP226" s="11">
        <f t="shared" si="286"/>
        <v>4.7051663146339684E-3</v>
      </c>
      <c r="AQ226" s="11">
        <f t="shared" si="287"/>
        <v>4.2681795183730966E-3</v>
      </c>
      <c r="AR226" s="1">
        <f t="shared" si="293"/>
        <v>273549.31676717137</v>
      </c>
      <c r="AS226" s="1">
        <f t="shared" si="288"/>
        <v>119600.34990147642</v>
      </c>
      <c r="AT226" s="1">
        <f t="shared" si="289"/>
        <v>42498.626636211411</v>
      </c>
      <c r="AU226" s="1">
        <f t="shared" si="248"/>
        <v>54709.863353434281</v>
      </c>
      <c r="AV226" s="1">
        <f t="shared" si="249"/>
        <v>23920.069980295288</v>
      </c>
      <c r="AW226" s="1">
        <f t="shared" si="250"/>
        <v>8499.7253272422822</v>
      </c>
      <c r="AX226" s="1">
        <f t="shared" si="309"/>
        <v>187782.00936809563</v>
      </c>
      <c r="AY226" s="1">
        <f t="shared" si="296"/>
        <v>32279.749595469169</v>
      </c>
      <c r="AZ226" s="1">
        <f t="shared" si="297"/>
        <v>7780.5421655707023</v>
      </c>
      <c r="BA226" s="1">
        <f t="shared" si="310"/>
        <v>14151.385420375369</v>
      </c>
      <c r="BB226" s="1">
        <f t="shared" si="311"/>
        <v>30773.824802763258</v>
      </c>
      <c r="BC226" s="1">
        <f t="shared" si="312"/>
        <v>39150.115016206473</v>
      </c>
      <c r="BD226" s="1">
        <f t="shared" si="313"/>
        <v>234.44415011946785</v>
      </c>
      <c r="BE226" s="2">
        <f t="shared" si="319"/>
        <v>0.05</v>
      </c>
      <c r="BF226" s="2">
        <f t="shared" si="320"/>
        <v>3.8949976355871406E-2</v>
      </c>
      <c r="BG226" s="2">
        <f t="shared" si="321"/>
        <v>0.05</v>
      </c>
      <c r="BH226" s="2">
        <f t="shared" si="298"/>
        <v>4.6963791128447875E-2</v>
      </c>
      <c r="BI226" s="2">
        <f t="shared" si="314"/>
        <v>2.5000000000000006E-4</v>
      </c>
      <c r="BJ226" s="2">
        <f t="shared" si="299"/>
        <v>1.5171006581229417E-4</v>
      </c>
      <c r="BK226" s="2">
        <f t="shared" si="300"/>
        <v>2.5000000000000006E-4</v>
      </c>
      <c r="BL226" s="2">
        <f t="shared" si="301"/>
        <v>68.387329191792858</v>
      </c>
      <c r="BM226" s="2">
        <f t="shared" si="302"/>
        <v>18.1445769547264</v>
      </c>
      <c r="BN226" s="2">
        <f t="shared" si="303"/>
        <v>10.624656659052855</v>
      </c>
      <c r="BO226" s="2">
        <f t="shared" si="315"/>
        <v>400.2353451684022</v>
      </c>
      <c r="BP226" s="2">
        <f t="shared" si="316"/>
        <v>35.636261565541922</v>
      </c>
      <c r="BQ226" s="2">
        <f t="shared" si="317"/>
        <v>6.8357615798888629</v>
      </c>
      <c r="BR226" s="11">
        <f t="shared" si="318"/>
        <v>3.3032613945678441E-2</v>
      </c>
      <c r="BS226" s="17">
        <f t="shared" si="294"/>
        <v>1.1897593760840037E-3</v>
      </c>
      <c r="BT226" s="17">
        <f t="shared" si="295"/>
        <v>7.6182974206838441E-3</v>
      </c>
      <c r="BU226" s="12">
        <f>(BU$3*temperature!$I336+BU$4*temperature!$I336^2+BU$5*temperature!$I336^6)*(K226/K$56)^$BW$1</f>
        <v>-14.357845676412332</v>
      </c>
      <c r="BV226" s="12">
        <f>(BV$3*temperature!$I336+BV$4*temperature!$I336^2+BV$5*temperature!$I336^6)*(L226/L$56)^$BW$1</f>
        <v>-11.046851782226453</v>
      </c>
      <c r="BW226" s="12">
        <f>(BW$3*temperature!$I336+BW$4*temperature!$I336^2+BW$5*temperature!$I336^6)*(M226/M$56)^$BW$1</f>
        <v>-10.436957389589766</v>
      </c>
      <c r="BX226" s="12">
        <f>(BX$3*temperature!$M336+BX$4*temperature!$M336^2+BX$5*temperature!$M336^6)*(K226/K$56)^$BW$1</f>
        <v>-14.357852115369747</v>
      </c>
      <c r="BY226" s="12">
        <f>(BY$3*temperature!$M336+BY$4*temperature!$M336^2+BY$5*temperature!$M336^6)*(L226/L$56)^$BW$1</f>
        <v>-11.04685614871808</v>
      </c>
      <c r="BZ226" s="12">
        <f>(BZ$3*temperature!$M336+BZ$4*temperature!$M336^2+BZ$5*temperature!$M336^6)*(M226/M$56)^$BW$1</f>
        <v>-10.436961057909704</v>
      </c>
      <c r="CA226" s="19">
        <f t="shared" si="304"/>
        <v>-6.4389574152556861E-6</v>
      </c>
      <c r="CB226" s="19">
        <f t="shared" si="305"/>
        <v>-4.3664916269392506E-6</v>
      </c>
      <c r="CC226" s="19">
        <f t="shared" si="306"/>
        <v>-3.6683199375886488E-6</v>
      </c>
      <c r="CD226" s="19">
        <f t="shared" si="307"/>
        <v>-2.4395048874696564E-2</v>
      </c>
      <c r="CE226" s="19">
        <f t="shared" si="308"/>
        <v>-2.9024238128697759E-5</v>
      </c>
      <c r="CF226" s="19"/>
      <c r="CG226" s="19"/>
      <c r="CH226" s="19"/>
    </row>
    <row r="227" spans="1:86" x14ac:dyDescent="0.3">
      <c r="A227" s="2">
        <f t="shared" si="251"/>
        <v>2181</v>
      </c>
      <c r="B227" s="5">
        <f t="shared" si="252"/>
        <v>1165.3916880703262</v>
      </c>
      <c r="C227" s="5">
        <f t="shared" si="253"/>
        <v>2964.0998227929235</v>
      </c>
      <c r="D227" s="5">
        <f t="shared" si="254"/>
        <v>4369.7454152186083</v>
      </c>
      <c r="E227" s="15">
        <f t="shared" si="255"/>
        <v>6.3733016827784372E-7</v>
      </c>
      <c r="F227" s="15">
        <f t="shared" si="256"/>
        <v>1.2555831679881227E-6</v>
      </c>
      <c r="G227" s="15">
        <f t="shared" si="257"/>
        <v>2.5632283736696284E-6</v>
      </c>
      <c r="H227" s="5">
        <f t="shared" si="258"/>
        <v>274147.76809360913</v>
      </c>
      <c r="I227" s="5">
        <f t="shared" si="259"/>
        <v>120125.83258366723</v>
      </c>
      <c r="J227" s="5">
        <f t="shared" si="260"/>
        <v>42673.273966258101</v>
      </c>
      <c r="K227" s="5">
        <f t="shared" si="261"/>
        <v>235240.88158509808</v>
      </c>
      <c r="L227" s="5">
        <f t="shared" si="262"/>
        <v>40526.918715739688</v>
      </c>
      <c r="M227" s="5">
        <f t="shared" si="263"/>
        <v>9765.620170373988</v>
      </c>
      <c r="N227" s="15">
        <f t="shared" si="264"/>
        <v>2.1870886426493819E-3</v>
      </c>
      <c r="O227" s="15">
        <f t="shared" si="265"/>
        <v>4.3923939590437833E-3</v>
      </c>
      <c r="P227" s="15">
        <f t="shared" si="266"/>
        <v>4.1069079825679644E-3</v>
      </c>
      <c r="Q227" s="5">
        <f t="shared" si="267"/>
        <v>6090.722050724261</v>
      </c>
      <c r="R227" s="5">
        <f t="shared" si="268"/>
        <v>8855.4691499891869</v>
      </c>
      <c r="S227" s="5">
        <f t="shared" si="269"/>
        <v>5257.3744655609235</v>
      </c>
      <c r="T227" s="5">
        <f t="shared" si="270"/>
        <v>22.216931011616161</v>
      </c>
      <c r="U227" s="5">
        <f t="shared" si="271"/>
        <v>73.718274908283234</v>
      </c>
      <c r="V227" s="5">
        <f t="shared" si="272"/>
        <v>123.20063536062283</v>
      </c>
      <c r="W227" s="15">
        <f t="shared" si="273"/>
        <v>-1.0734613539272964E-2</v>
      </c>
      <c r="X227" s="15">
        <f t="shared" si="274"/>
        <v>-1.217998157191269E-2</v>
      </c>
      <c r="Y227" s="15">
        <f t="shared" si="275"/>
        <v>-9.7425357312937999E-3</v>
      </c>
      <c r="Z227" s="5">
        <f t="shared" si="290"/>
        <v>6749.0438756135945</v>
      </c>
      <c r="AA227" s="5">
        <f t="shared" si="291"/>
        <v>25948.612756902021</v>
      </c>
      <c r="AB227" s="5">
        <f t="shared" si="292"/>
        <v>62427.11116696219</v>
      </c>
      <c r="AC227" s="16">
        <f t="shared" si="276"/>
        <v>1.15640978849492</v>
      </c>
      <c r="AD227" s="16">
        <f t="shared" si="277"/>
        <v>3.0250904202477988</v>
      </c>
      <c r="AE227" s="16">
        <f t="shared" si="278"/>
        <v>12.428248099415708</v>
      </c>
      <c r="AF227" s="15">
        <f t="shared" si="279"/>
        <v>-4.0504037456468023E-3</v>
      </c>
      <c r="AG227" s="15">
        <f t="shared" si="280"/>
        <v>2.9673830763510267E-4</v>
      </c>
      <c r="AH227" s="15">
        <f t="shared" si="281"/>
        <v>9.7937136394747881E-3</v>
      </c>
      <c r="AI227" s="1">
        <f t="shared" si="245"/>
        <v>533902.78448665561</v>
      </c>
      <c r="AJ227" s="1">
        <f t="shared" si="246"/>
        <v>228897.78733237516</v>
      </c>
      <c r="AK227" s="1">
        <f t="shared" si="247"/>
        <v>81576.304603392899</v>
      </c>
      <c r="AL227" s="14">
        <f t="shared" si="282"/>
        <v>80.677782988873147</v>
      </c>
      <c r="AM227" s="14">
        <f t="shared" si="283"/>
        <v>19.103220289967609</v>
      </c>
      <c r="AN227" s="14">
        <f t="shared" si="284"/>
        <v>6.0739421886437892</v>
      </c>
      <c r="AO227" s="11">
        <f t="shared" si="285"/>
        <v>3.6976904004059528E-3</v>
      </c>
      <c r="AP227" s="11">
        <f t="shared" si="286"/>
        <v>4.6581146514876283E-3</v>
      </c>
      <c r="AQ227" s="11">
        <f t="shared" si="287"/>
        <v>4.225497723189366E-3</v>
      </c>
      <c r="AR227" s="1">
        <f t="shared" si="293"/>
        <v>274147.76809360913</v>
      </c>
      <c r="AS227" s="1">
        <f t="shared" si="288"/>
        <v>120125.83258366723</v>
      </c>
      <c r="AT227" s="1">
        <f t="shared" si="289"/>
        <v>42673.273966258101</v>
      </c>
      <c r="AU227" s="1">
        <f t="shared" si="248"/>
        <v>54829.553618721831</v>
      </c>
      <c r="AV227" s="1">
        <f t="shared" si="249"/>
        <v>24025.166516733447</v>
      </c>
      <c r="AW227" s="1">
        <f t="shared" si="250"/>
        <v>8534.6547932516205</v>
      </c>
      <c r="AX227" s="1">
        <f t="shared" si="309"/>
        <v>188192.70526807845</v>
      </c>
      <c r="AY227" s="1">
        <f t="shared" si="296"/>
        <v>32421.534972591751</v>
      </c>
      <c r="AZ227" s="1">
        <f t="shared" si="297"/>
        <v>7812.4961362991908</v>
      </c>
      <c r="BA227" s="1">
        <f t="shared" si="310"/>
        <v>14153.94047122066</v>
      </c>
      <c r="BB227" s="1">
        <f t="shared" si="311"/>
        <v>30786.854426095633</v>
      </c>
      <c r="BC227" s="1">
        <f t="shared" si="312"/>
        <v>39168.124758229664</v>
      </c>
      <c r="BD227" s="1">
        <f t="shared" si="313"/>
        <v>227.71205210222655</v>
      </c>
      <c r="BE227" s="2">
        <f t="shared" si="319"/>
        <v>0.05</v>
      </c>
      <c r="BF227" s="2">
        <f t="shared" si="320"/>
        <v>3.8949976355871406E-2</v>
      </c>
      <c r="BG227" s="2">
        <f t="shared" si="321"/>
        <v>0.05</v>
      </c>
      <c r="BH227" s="2">
        <f t="shared" si="298"/>
        <v>4.6985718954914733E-2</v>
      </c>
      <c r="BI227" s="2">
        <f t="shared" si="314"/>
        <v>2.5000000000000006E-4</v>
      </c>
      <c r="BJ227" s="2">
        <f t="shared" si="299"/>
        <v>1.5171006581229417E-4</v>
      </c>
      <c r="BK227" s="2">
        <f t="shared" si="300"/>
        <v>2.5000000000000006E-4</v>
      </c>
      <c r="BL227" s="2">
        <f t="shared" si="301"/>
        <v>68.536942023402304</v>
      </c>
      <c r="BM227" s="2">
        <f t="shared" si="302"/>
        <v>18.224297967024786</v>
      </c>
      <c r="BN227" s="2">
        <f t="shared" si="303"/>
        <v>10.668318491564527</v>
      </c>
      <c r="BO227" s="2">
        <f t="shared" si="315"/>
        <v>406.2023793980519</v>
      </c>
      <c r="BP227" s="2">
        <f t="shared" si="316"/>
        <v>36.062801373600792</v>
      </c>
      <c r="BQ227" s="2">
        <f t="shared" si="317"/>
        <v>6.8356957688027302</v>
      </c>
      <c r="BR227" s="11">
        <f t="shared" si="318"/>
        <v>3.2978953474971567E-2</v>
      </c>
      <c r="BS227" s="17">
        <f t="shared" si="294"/>
        <v>1.1517152121071044E-3</v>
      </c>
      <c r="BT227" s="17">
        <f t="shared" si="295"/>
        <v>7.3964052627998487E-3</v>
      </c>
      <c r="BU227" s="12">
        <f>(BU$3*temperature!$I337+BU$4*temperature!$I337^2+BU$5*temperature!$I337^6)*(K227/K$56)^$BW$1</f>
        <v>-14.53399591579066</v>
      </c>
      <c r="BV227" s="12">
        <f>(BV$3*temperature!$I337+BV$4*temperature!$I337^2+BV$5*temperature!$I337^6)*(L227/L$56)^$BW$1</f>
        <v>-11.159435096948535</v>
      </c>
      <c r="BW227" s="12">
        <f>(BW$3*temperature!$I337+BW$4*temperature!$I337^2+BW$5*temperature!$I337^6)*(M227/M$56)^$BW$1</f>
        <v>-10.531002790279311</v>
      </c>
      <c r="BX227" s="12">
        <f>(BX$3*temperature!$M337+BX$4*temperature!$M337^2+BX$5*temperature!$M337^6)*(K227/K$56)^$BW$1</f>
        <v>-14.534002347183593</v>
      </c>
      <c r="BY227" s="12">
        <f>(BY$3*temperature!$M337+BY$4*temperature!$M337^2+BY$5*temperature!$M337^6)*(L227/L$56)^$BW$1</f>
        <v>-11.15943945444182</v>
      </c>
      <c r="BZ227" s="12">
        <f>(BZ$3*temperature!$M337+BZ$4*temperature!$M337^2+BZ$5*temperature!$M337^6)*(M227/M$56)^$BW$1</f>
        <v>-10.531006450000083</v>
      </c>
      <c r="CA227" s="19">
        <f t="shared" si="304"/>
        <v>-6.4313929328818631E-6</v>
      </c>
      <c r="CB227" s="19">
        <f t="shared" si="305"/>
        <v>-4.3574932853118753E-6</v>
      </c>
      <c r="CC227" s="19">
        <f t="shared" si="306"/>
        <v>-3.6597207717647962E-6</v>
      </c>
      <c r="CD227" s="19">
        <f t="shared" si="307"/>
        <v>-2.4427717942919269E-2</v>
      </c>
      <c r="CE227" s="19">
        <f t="shared" si="308"/>
        <v>-2.8133774351921787E-5</v>
      </c>
      <c r="CF227" s="19"/>
      <c r="CG227" s="19"/>
      <c r="CH227" s="19"/>
    </row>
    <row r="228" spans="1:86" x14ac:dyDescent="0.3">
      <c r="A228" s="2">
        <f t="shared" si="251"/>
        <v>2182</v>
      </c>
      <c r="B228" s="5">
        <f t="shared" si="252"/>
        <v>1165.3923936726428</v>
      </c>
      <c r="C228" s="5">
        <f t="shared" si="253"/>
        <v>2964.1033583830767</v>
      </c>
      <c r="D228" s="5">
        <f t="shared" si="254"/>
        <v>4369.7560558412706</v>
      </c>
      <c r="E228" s="15">
        <f t="shared" si="255"/>
        <v>6.0546365986395154E-7</v>
      </c>
      <c r="F228" s="15">
        <f t="shared" si="256"/>
        <v>1.1928040095887166E-6</v>
      </c>
      <c r="G228" s="15">
        <f t="shared" si="257"/>
        <v>2.4350669549861471E-6</v>
      </c>
      <c r="H228" s="5">
        <f t="shared" si="258"/>
        <v>274733.26033357944</v>
      </c>
      <c r="I228" s="5">
        <f t="shared" si="259"/>
        <v>120646.47994567781</v>
      </c>
      <c r="J228" s="5">
        <f t="shared" si="260"/>
        <v>42846.356542362329</v>
      </c>
      <c r="K228" s="5">
        <f t="shared" si="261"/>
        <v>235743.13838429912</v>
      </c>
      <c r="L228" s="5">
        <f t="shared" si="262"/>
        <v>40702.521254687512</v>
      </c>
      <c r="M228" s="5">
        <f t="shared" si="263"/>
        <v>9805.2055983966129</v>
      </c>
      <c r="N228" s="15">
        <f t="shared" si="264"/>
        <v>2.1350744641694952E-3</v>
      </c>
      <c r="O228" s="15">
        <f t="shared" si="265"/>
        <v>4.3329851987889967E-3</v>
      </c>
      <c r="P228" s="15">
        <f t="shared" si="266"/>
        <v>4.053549834214909E-3</v>
      </c>
      <c r="Q228" s="5">
        <f t="shared" si="267"/>
        <v>6038.2087098949341</v>
      </c>
      <c r="R228" s="5">
        <f t="shared" si="268"/>
        <v>8785.5234416770181</v>
      </c>
      <c r="S228" s="5">
        <f t="shared" si="269"/>
        <v>5227.2704416278712</v>
      </c>
      <c r="T228" s="5">
        <f t="shared" si="270"/>
        <v>21.978440843177772</v>
      </c>
      <c r="U228" s="5">
        <f t="shared" si="271"/>
        <v>72.820387678387149</v>
      </c>
      <c r="V228" s="5">
        <f t="shared" si="272"/>
        <v>122.00034876850386</v>
      </c>
      <c r="W228" s="15">
        <f t="shared" si="273"/>
        <v>-1.0734613539272964E-2</v>
      </c>
      <c r="X228" s="15">
        <f t="shared" si="274"/>
        <v>-1.217998157191269E-2</v>
      </c>
      <c r="Y228" s="15">
        <f t="shared" si="275"/>
        <v>-9.7425357312937999E-3</v>
      </c>
      <c r="Z228" s="5">
        <f t="shared" si="290"/>
        <v>6664.0999986151382</v>
      </c>
      <c r="AA228" s="5">
        <f t="shared" si="291"/>
        <v>25752.819335835149</v>
      </c>
      <c r="AB228" s="5">
        <f t="shared" si="292"/>
        <v>62680.881259755253</v>
      </c>
      <c r="AC228" s="16">
        <f t="shared" si="276"/>
        <v>1.1517258619560975</v>
      </c>
      <c r="AD228" s="16">
        <f t="shared" si="277"/>
        <v>3.0259880804595465</v>
      </c>
      <c r="AE228" s="16">
        <f t="shared" si="278"/>
        <v>12.549966802341732</v>
      </c>
      <c r="AF228" s="15">
        <f t="shared" si="279"/>
        <v>-4.0504037456468023E-3</v>
      </c>
      <c r="AG228" s="15">
        <f t="shared" si="280"/>
        <v>2.9673830763510267E-4</v>
      </c>
      <c r="AH228" s="15">
        <f t="shared" si="281"/>
        <v>9.7937136394747881E-3</v>
      </c>
      <c r="AI228" s="1">
        <f t="shared" si="245"/>
        <v>535342.05965671188</v>
      </c>
      <c r="AJ228" s="1">
        <f t="shared" si="246"/>
        <v>230033.1751158711</v>
      </c>
      <c r="AK228" s="1">
        <f t="shared" si="247"/>
        <v>81953.328936305232</v>
      </c>
      <c r="AL228" s="14">
        <f t="shared" si="282"/>
        <v>80.97312123792031</v>
      </c>
      <c r="AM228" s="14">
        <f t="shared" si="283"/>
        <v>19.191315430387672</v>
      </c>
      <c r="AN228" s="14">
        <f t="shared" si="284"/>
        <v>6.0993509632437979</v>
      </c>
      <c r="AO228" s="11">
        <f t="shared" si="285"/>
        <v>3.660713496401893E-3</v>
      </c>
      <c r="AP228" s="11">
        <f t="shared" si="286"/>
        <v>4.6115335049727521E-3</v>
      </c>
      <c r="AQ228" s="11">
        <f t="shared" si="287"/>
        <v>4.1832427459574722E-3</v>
      </c>
      <c r="AR228" s="1">
        <f t="shared" si="293"/>
        <v>274733.26033357944</v>
      </c>
      <c r="AS228" s="1">
        <f t="shared" si="288"/>
        <v>120646.47994567781</v>
      </c>
      <c r="AT228" s="1">
        <f t="shared" si="289"/>
        <v>42846.356542362329</v>
      </c>
      <c r="AU228" s="1">
        <f t="shared" si="248"/>
        <v>54946.652066715891</v>
      </c>
      <c r="AV228" s="1">
        <f t="shared" si="249"/>
        <v>24129.295989135564</v>
      </c>
      <c r="AW228" s="1">
        <f t="shared" si="250"/>
        <v>8569.2713084724655</v>
      </c>
      <c r="AX228" s="1">
        <f t="shared" si="309"/>
        <v>188594.5107074393</v>
      </c>
      <c r="AY228" s="1">
        <f t="shared" si="296"/>
        <v>32562.017003750007</v>
      </c>
      <c r="AZ228" s="1">
        <f t="shared" si="297"/>
        <v>7844.16447871729</v>
      </c>
      <c r="BA228" s="1">
        <f t="shared" si="310"/>
        <v>14156.434587986887</v>
      </c>
      <c r="BB228" s="1">
        <f t="shared" si="311"/>
        <v>30799.706819709969</v>
      </c>
      <c r="BC228" s="1">
        <f t="shared" si="312"/>
        <v>39185.89735558087</v>
      </c>
      <c r="BD228" s="1">
        <f t="shared" si="313"/>
        <v>221.17195496504388</v>
      </c>
      <c r="BE228" s="2">
        <f t="shared" si="319"/>
        <v>0.05</v>
      </c>
      <c r="BF228" s="2">
        <f t="shared" si="320"/>
        <v>3.8949976355871406E-2</v>
      </c>
      <c r="BG228" s="2">
        <f t="shared" si="321"/>
        <v>0.05</v>
      </c>
      <c r="BH228" s="2">
        <f t="shared" si="298"/>
        <v>4.7007614678932032E-2</v>
      </c>
      <c r="BI228" s="2">
        <f t="shared" si="314"/>
        <v>2.5000000000000006E-4</v>
      </c>
      <c r="BJ228" s="2">
        <f t="shared" si="299"/>
        <v>1.5171006581229417E-4</v>
      </c>
      <c r="BK228" s="2">
        <f t="shared" si="300"/>
        <v>2.5000000000000006E-4</v>
      </c>
      <c r="BL228" s="2">
        <f t="shared" si="301"/>
        <v>68.683315083394874</v>
      </c>
      <c r="BM228" s="2">
        <f t="shared" si="302"/>
        <v>18.303285412580408</v>
      </c>
      <c r="BN228" s="2">
        <f t="shared" si="303"/>
        <v>10.711589135590584</v>
      </c>
      <c r="BO228" s="2">
        <f t="shared" si="315"/>
        <v>412.2586101509155</v>
      </c>
      <c r="BP228" s="2">
        <f t="shared" si="316"/>
        <v>36.494470605510294</v>
      </c>
      <c r="BQ228" s="2">
        <f t="shared" si="317"/>
        <v>6.8356340372438531</v>
      </c>
      <c r="BR228" s="11">
        <f t="shared" si="318"/>
        <v>3.2925881697990017E-2</v>
      </c>
      <c r="BS228" s="17">
        <f t="shared" si="294"/>
        <v>1.1149454770909906E-3</v>
      </c>
      <c r="BT228" s="17">
        <f t="shared" si="295"/>
        <v>7.1809759833008236E-3</v>
      </c>
      <c r="BU228" s="12">
        <f>(BU$3*temperature!$I338+BU$4*temperature!$I338^2+BU$5*temperature!$I338^6)*(K228/K$56)^$BW$1</f>
        <v>-14.710076261978678</v>
      </c>
      <c r="BV228" s="12">
        <f>(BV$3*temperature!$I338+BV$4*temperature!$I338^2+BV$5*temperature!$I338^6)*(L228/L$56)^$BW$1</f>
        <v>-11.271840127096809</v>
      </c>
      <c r="BW228" s="12">
        <f>(BW$3*temperature!$I338+BW$4*temperature!$I338^2+BW$5*temperature!$I338^6)*(M228/M$56)^$BW$1</f>
        <v>-10.624877420253874</v>
      </c>
      <c r="BX228" s="12">
        <f>(BX$3*temperature!$M338+BX$4*temperature!$M338^2+BX$5*temperature!$M338^6)*(K228/K$56)^$BW$1</f>
        <v>-14.7100826857657</v>
      </c>
      <c r="BY228" s="12">
        <f>(BY$3*temperature!$M338+BY$4*temperature!$M338^2+BY$5*temperature!$M338^6)*(L228/L$56)^$BW$1</f>
        <v>-11.271844475608029</v>
      </c>
      <c r="BZ228" s="12">
        <f>(BZ$3*temperature!$M338+BZ$4*temperature!$M338^2+BZ$5*temperature!$M338^6)*(M228/M$56)^$BW$1</f>
        <v>-10.624881071408469</v>
      </c>
      <c r="CA228" s="19">
        <f t="shared" si="304"/>
        <v>-6.4237870223138316E-6</v>
      </c>
      <c r="CB228" s="19">
        <f t="shared" si="305"/>
        <v>-4.3485112204422194E-6</v>
      </c>
      <c r="CC228" s="19">
        <f t="shared" si="306"/>
        <v>-3.651154594663808E-6</v>
      </c>
      <c r="CD228" s="19">
        <f t="shared" si="307"/>
        <v>-2.4458991956337023E-2</v>
      </c>
      <c r="CE228" s="19">
        <f t="shared" si="308"/>
        <v>-2.7270442455922884E-5</v>
      </c>
      <c r="CF228" s="19"/>
      <c r="CG228" s="19"/>
      <c r="CH228" s="19"/>
    </row>
    <row r="229" spans="1:86" x14ac:dyDescent="0.3">
      <c r="A229" s="2">
        <f t="shared" si="251"/>
        <v>2183</v>
      </c>
      <c r="B229" s="5">
        <f t="shared" si="252"/>
        <v>1165.3930639952493</v>
      </c>
      <c r="C229" s="5">
        <f t="shared" si="253"/>
        <v>2964.1067171977288</v>
      </c>
      <c r="D229" s="5">
        <f t="shared" si="254"/>
        <v>4369.7661644574155</v>
      </c>
      <c r="E229" s="15">
        <f t="shared" si="255"/>
        <v>5.7519047687075398E-7</v>
      </c>
      <c r="F229" s="15">
        <f t="shared" si="256"/>
        <v>1.1331638091092807E-6</v>
      </c>
      <c r="G229" s="15">
        <f t="shared" si="257"/>
        <v>2.3133136072368396E-6</v>
      </c>
      <c r="H229" s="5">
        <f t="shared" si="258"/>
        <v>275305.85979269398</v>
      </c>
      <c r="I229" s="5">
        <f t="shared" si="259"/>
        <v>121162.28812432538</v>
      </c>
      <c r="J229" s="5">
        <f t="shared" si="260"/>
        <v>43017.874890437182</v>
      </c>
      <c r="K229" s="5">
        <f t="shared" si="261"/>
        <v>236234.33869503124</v>
      </c>
      <c r="L229" s="5">
        <f t="shared" si="262"/>
        <v>40876.493218460229</v>
      </c>
      <c r="M229" s="5">
        <f t="shared" si="263"/>
        <v>9844.4340661369515</v>
      </c>
      <c r="N229" s="15">
        <f t="shared" si="264"/>
        <v>2.0836250594551409E-3</v>
      </c>
      <c r="O229" s="15">
        <f t="shared" si="265"/>
        <v>4.2742306473873004E-3</v>
      </c>
      <c r="P229" s="15">
        <f t="shared" si="266"/>
        <v>4.0007797232475273E-3</v>
      </c>
      <c r="Q229" s="5">
        <f t="shared" si="267"/>
        <v>5985.8406228340291</v>
      </c>
      <c r="R229" s="5">
        <f t="shared" si="268"/>
        <v>8715.6197830250512</v>
      </c>
      <c r="S229" s="5">
        <f t="shared" si="269"/>
        <v>5197.0650053922718</v>
      </c>
      <c r="T229" s="5">
        <f t="shared" si="270"/>
        <v>21.742510774530487</v>
      </c>
      <c r="U229" s="5">
        <f t="shared" si="271"/>
        <v>71.933436698404861</v>
      </c>
      <c r="V229" s="5">
        <f t="shared" si="272"/>
        <v>120.8117560113964</v>
      </c>
      <c r="W229" s="15">
        <f t="shared" si="273"/>
        <v>-1.0734613539272964E-2</v>
      </c>
      <c r="X229" s="15">
        <f t="shared" si="274"/>
        <v>-1.217998157191269E-2</v>
      </c>
      <c r="Y229" s="15">
        <f t="shared" si="275"/>
        <v>-9.7425357312937999E-3</v>
      </c>
      <c r="Z229" s="5">
        <f t="shared" si="290"/>
        <v>6579.8835026656398</v>
      </c>
      <c r="AA229" s="5">
        <f t="shared" si="291"/>
        <v>25556.989896972784</v>
      </c>
      <c r="AB229" s="5">
        <f t="shared" si="292"/>
        <v>62932.330481915793</v>
      </c>
      <c r="AC229" s="16">
        <f t="shared" si="276"/>
        <v>1.1470609072108722</v>
      </c>
      <c r="AD229" s="16">
        <f t="shared" si="277"/>
        <v>3.0268860070414658</v>
      </c>
      <c r="AE229" s="16">
        <f t="shared" si="278"/>
        <v>12.672877583388782</v>
      </c>
      <c r="AF229" s="15">
        <f t="shared" si="279"/>
        <v>-4.0504037456468023E-3</v>
      </c>
      <c r="AG229" s="15">
        <f t="shared" si="280"/>
        <v>2.9673830763510267E-4</v>
      </c>
      <c r="AH229" s="15">
        <f t="shared" si="281"/>
        <v>9.7937136394747881E-3</v>
      </c>
      <c r="AI229" s="1">
        <f t="shared" si="245"/>
        <v>536754.50575775665</v>
      </c>
      <c r="AJ229" s="1">
        <f t="shared" si="246"/>
        <v>231159.15359341956</v>
      </c>
      <c r="AK229" s="1">
        <f t="shared" si="247"/>
        <v>82327.26735114718</v>
      </c>
      <c r="AL229" s="14">
        <f t="shared" si="282"/>
        <v>81.266576441704146</v>
      </c>
      <c r="AM229" s="14">
        <f t="shared" si="283"/>
        <v>19.278931810558287</v>
      </c>
      <c r="AN229" s="14">
        <f t="shared" si="284"/>
        <v>6.1246108782591149</v>
      </c>
      <c r="AO229" s="11">
        <f t="shared" si="285"/>
        <v>3.6241063614378742E-3</v>
      </c>
      <c r="AP229" s="11">
        <f t="shared" si="286"/>
        <v>4.5654181699230243E-3</v>
      </c>
      <c r="AQ229" s="11">
        <f t="shared" si="287"/>
        <v>4.1414103184978972E-3</v>
      </c>
      <c r="AR229" s="1">
        <f t="shared" si="293"/>
        <v>275305.85979269398</v>
      </c>
      <c r="AS229" s="1">
        <f t="shared" si="288"/>
        <v>121162.28812432538</v>
      </c>
      <c r="AT229" s="1">
        <f t="shared" si="289"/>
        <v>43017.874890437182</v>
      </c>
      <c r="AU229" s="1">
        <f t="shared" si="248"/>
        <v>55061.171958538798</v>
      </c>
      <c r="AV229" s="1">
        <f t="shared" si="249"/>
        <v>24232.457624865077</v>
      </c>
      <c r="AW229" s="1">
        <f t="shared" si="250"/>
        <v>8603.5749780874376</v>
      </c>
      <c r="AX229" s="1">
        <f t="shared" si="309"/>
        <v>188987.47095602503</v>
      </c>
      <c r="AY229" s="1">
        <f t="shared" si="296"/>
        <v>32701.194574768189</v>
      </c>
      <c r="AZ229" s="1">
        <f t="shared" si="297"/>
        <v>7875.5472529095605</v>
      </c>
      <c r="BA229" s="1">
        <f t="shared" si="310"/>
        <v>14158.868446560944</v>
      </c>
      <c r="BB229" s="1">
        <f t="shared" si="311"/>
        <v>30812.383997797831</v>
      </c>
      <c r="BC229" s="1">
        <f t="shared" si="312"/>
        <v>39203.435597954267</v>
      </c>
      <c r="BD229" s="1">
        <f t="shared" si="313"/>
        <v>214.81843638488238</v>
      </c>
      <c r="BE229" s="2">
        <f t="shared" si="319"/>
        <v>0.05</v>
      </c>
      <c r="BF229" s="2">
        <f t="shared" si="320"/>
        <v>3.8949976355871406E-2</v>
      </c>
      <c r="BG229" s="2">
        <f t="shared" si="321"/>
        <v>0.05</v>
      </c>
      <c r="BH229" s="2">
        <f t="shared" si="298"/>
        <v>4.7029476096316622E-2</v>
      </c>
      <c r="BI229" s="2">
        <f t="shared" si="314"/>
        <v>2.5000000000000006E-4</v>
      </c>
      <c r="BJ229" s="2">
        <f t="shared" si="299"/>
        <v>1.5171006581229417E-4</v>
      </c>
      <c r="BK229" s="2">
        <f t="shared" si="300"/>
        <v>2.5000000000000006E-4</v>
      </c>
      <c r="BL229" s="2">
        <f t="shared" si="301"/>
        <v>68.826464948173509</v>
      </c>
      <c r="BM229" s="2">
        <f t="shared" si="302"/>
        <v>18.381538705309552</v>
      </c>
      <c r="BN229" s="2">
        <f t="shared" si="303"/>
        <v>10.754468722609298</v>
      </c>
      <c r="BO229" s="2">
        <f t="shared" si="315"/>
        <v>418.40537097831935</v>
      </c>
      <c r="BP229" s="2">
        <f t="shared" si="316"/>
        <v>36.931330932871312</v>
      </c>
      <c r="BQ229" s="2">
        <f t="shared" si="317"/>
        <v>6.8355763342974862</v>
      </c>
      <c r="BR229" s="11">
        <f t="shared" si="318"/>
        <v>3.28733910419092E-2</v>
      </c>
      <c r="BS229" s="17">
        <f t="shared" si="294"/>
        <v>1.0794051120668711E-3</v>
      </c>
      <c r="BT229" s="17">
        <f t="shared" si="295"/>
        <v>6.9718213430105085E-3</v>
      </c>
      <c r="BU229" s="12">
        <f>(BU$3*temperature!$I339+BU$4*temperature!$I339^2+BU$5*temperature!$I339^6)*(K229/K$56)^$BW$1</f>
        <v>-14.886080130967025</v>
      </c>
      <c r="BV229" s="12">
        <f>(BV$3*temperature!$I339+BV$4*temperature!$I339^2+BV$5*temperature!$I339^6)*(L229/L$56)^$BW$1</f>
        <v>-11.38406357976085</v>
      </c>
      <c r="BW229" s="12">
        <f>(BW$3*temperature!$I339+BW$4*temperature!$I339^2+BW$5*temperature!$I339^6)*(M229/M$56)^$BW$1</f>
        <v>-10.718578743089964</v>
      </c>
      <c r="BX229" s="12">
        <f>(BX$3*temperature!$M339+BX$4*temperature!$M339^2+BX$5*temperature!$M339^6)*(K229/K$56)^$BW$1</f>
        <v>-14.886086547111256</v>
      </c>
      <c r="BY229" s="12">
        <f>(BY$3*temperature!$M339+BY$4*temperature!$M339^2+BY$5*temperature!$M339^6)*(L229/L$56)^$BW$1</f>
        <v>-11.384067919308567</v>
      </c>
      <c r="BZ229" s="12">
        <f>(BZ$3*temperature!$M339+BZ$4*temperature!$M339^2+BZ$5*temperature!$M339^6)*(M229/M$56)^$BW$1</f>
        <v>-10.718582385712784</v>
      </c>
      <c r="CA229" s="19">
        <f t="shared" si="304"/>
        <v>-6.4161442310251005E-6</v>
      </c>
      <c r="CB229" s="19">
        <f t="shared" si="305"/>
        <v>-4.3395477167251784E-6</v>
      </c>
      <c r="CC229" s="19">
        <f t="shared" si="306"/>
        <v>-3.6426228202657285E-6</v>
      </c>
      <c r="CD229" s="19">
        <f t="shared" si="307"/>
        <v>-2.4488895276146554E-2</v>
      </c>
      <c r="CE229" s="19">
        <f t="shared" si="308"/>
        <v>-2.643343874994284E-5</v>
      </c>
      <c r="CF229" s="19"/>
      <c r="CG229" s="19"/>
      <c r="CH229" s="19"/>
    </row>
    <row r="230" spans="1:86" x14ac:dyDescent="0.3">
      <c r="A230" s="2">
        <f t="shared" si="251"/>
        <v>2184</v>
      </c>
      <c r="B230" s="5">
        <f t="shared" si="252"/>
        <v>1165.3937008020919</v>
      </c>
      <c r="C230" s="5">
        <f t="shared" si="253"/>
        <v>2964.1099080752642</v>
      </c>
      <c r="D230" s="5">
        <f t="shared" si="254"/>
        <v>4369.775767664968</v>
      </c>
      <c r="E230" s="15">
        <f t="shared" si="255"/>
        <v>5.4643095302721625E-7</v>
      </c>
      <c r="F230" s="15">
        <f t="shared" si="256"/>
        <v>1.0765056186538167E-6</v>
      </c>
      <c r="G230" s="15">
        <f t="shared" si="257"/>
        <v>2.1976479268749977E-6</v>
      </c>
      <c r="H230" s="5">
        <f t="shared" si="258"/>
        <v>275865.63374896586</v>
      </c>
      <c r="I230" s="5">
        <f t="shared" si="259"/>
        <v>121673.25413114141</v>
      </c>
      <c r="J230" s="5">
        <f t="shared" si="260"/>
        <v>43187.829774902086</v>
      </c>
      <c r="K230" s="5">
        <f t="shared" si="261"/>
        <v>236714.53995254912</v>
      </c>
      <c r="L230" s="5">
        <f t="shared" si="262"/>
        <v>41048.833513110032</v>
      </c>
      <c r="M230" s="5">
        <f t="shared" si="263"/>
        <v>9883.3057051757878</v>
      </c>
      <c r="N230" s="15">
        <f t="shared" si="264"/>
        <v>2.032732667784698E-3</v>
      </c>
      <c r="O230" s="15">
        <f t="shared" si="265"/>
        <v>4.216122301116787E-3</v>
      </c>
      <c r="P230" s="15">
        <f t="shared" si="266"/>
        <v>3.9485905210689953E-3</v>
      </c>
      <c r="Q230" s="5">
        <f t="shared" si="267"/>
        <v>5933.6251785014956</v>
      </c>
      <c r="R230" s="5">
        <f t="shared" si="268"/>
        <v>8645.7715537754411</v>
      </c>
      <c r="S230" s="5">
        <f t="shared" si="269"/>
        <v>5166.7649228314149</v>
      </c>
      <c r="T230" s="5">
        <f t="shared" si="270"/>
        <v>21.509113323992423</v>
      </c>
      <c r="U230" s="5">
        <f t="shared" si="271"/>
        <v>71.057288765013936</v>
      </c>
      <c r="V230" s="5">
        <f t="shared" si="272"/>
        <v>119.63474316169501</v>
      </c>
      <c r="W230" s="15">
        <f t="shared" si="273"/>
        <v>-1.0734613539272964E-2</v>
      </c>
      <c r="X230" s="15">
        <f t="shared" si="274"/>
        <v>-1.217998157191269E-2</v>
      </c>
      <c r="Y230" s="15">
        <f t="shared" si="275"/>
        <v>-9.7425357312937999E-3</v>
      </c>
      <c r="Z230" s="5">
        <f t="shared" si="290"/>
        <v>6496.3975417008369</v>
      </c>
      <c r="AA230" s="5">
        <f t="shared" si="291"/>
        <v>25361.164328579907</v>
      </c>
      <c r="AB230" s="5">
        <f t="shared" si="292"/>
        <v>63181.459912380538</v>
      </c>
      <c r="AC230" s="16">
        <f t="shared" si="276"/>
        <v>1.1424148474158202</v>
      </c>
      <c r="AD230" s="16">
        <f t="shared" si="277"/>
        <v>3.0277842000725999</v>
      </c>
      <c r="AE230" s="16">
        <f t="shared" si="278"/>
        <v>12.796992117428612</v>
      </c>
      <c r="AF230" s="15">
        <f t="shared" si="279"/>
        <v>-4.0504037456468023E-3</v>
      </c>
      <c r="AG230" s="15">
        <f t="shared" si="280"/>
        <v>2.9673830763510267E-4</v>
      </c>
      <c r="AH230" s="15">
        <f t="shared" si="281"/>
        <v>9.7937136394747881E-3</v>
      </c>
      <c r="AI230" s="1">
        <f t="shared" si="245"/>
        <v>538140.22714051977</v>
      </c>
      <c r="AJ230" s="1">
        <f t="shared" si="246"/>
        <v>232275.69585894269</v>
      </c>
      <c r="AK230" s="1">
        <f t="shared" si="247"/>
        <v>82698.115594119896</v>
      </c>
      <c r="AL230" s="14">
        <f t="shared" si="282"/>
        <v>81.55814997119225</v>
      </c>
      <c r="AM230" s="14">
        <f t="shared" si="283"/>
        <v>19.366068032287071</v>
      </c>
      <c r="AN230" s="14">
        <f t="shared" si="284"/>
        <v>6.1497217596802418</v>
      </c>
      <c r="AO230" s="11">
        <f t="shared" si="285"/>
        <v>3.5878652978234954E-3</v>
      </c>
      <c r="AP230" s="11">
        <f t="shared" si="286"/>
        <v>4.519763988223794E-3</v>
      </c>
      <c r="AQ230" s="11">
        <f t="shared" si="287"/>
        <v>4.0999962153129184E-3</v>
      </c>
      <c r="AR230" s="1">
        <f t="shared" si="293"/>
        <v>275865.63374896586</v>
      </c>
      <c r="AS230" s="1">
        <f t="shared" si="288"/>
        <v>121673.25413114141</v>
      </c>
      <c r="AT230" s="1">
        <f t="shared" si="289"/>
        <v>43187.829774902086</v>
      </c>
      <c r="AU230" s="1">
        <f t="shared" si="248"/>
        <v>55173.126749793177</v>
      </c>
      <c r="AV230" s="1">
        <f t="shared" si="249"/>
        <v>24334.650826228284</v>
      </c>
      <c r="AW230" s="1">
        <f t="shared" si="250"/>
        <v>8637.5659549804168</v>
      </c>
      <c r="AX230" s="1">
        <f t="shared" si="309"/>
        <v>189371.63196203928</v>
      </c>
      <c r="AY230" s="1">
        <f t="shared" si="296"/>
        <v>32839.066810488024</v>
      </c>
      <c r="AZ230" s="1">
        <f t="shared" si="297"/>
        <v>7906.6445641406299</v>
      </c>
      <c r="BA230" s="1">
        <f t="shared" si="310"/>
        <v>14161.242712804611</v>
      </c>
      <c r="BB230" s="1">
        <f t="shared" si="311"/>
        <v>30824.887946657891</v>
      </c>
      <c r="BC230" s="1">
        <f t="shared" si="312"/>
        <v>39220.742232498349</v>
      </c>
      <c r="BD230" s="1">
        <f t="shared" si="313"/>
        <v>208.64622493438529</v>
      </c>
      <c r="BE230" s="2">
        <f t="shared" si="319"/>
        <v>0.05</v>
      </c>
      <c r="BF230" s="2">
        <f t="shared" si="320"/>
        <v>3.8949976355871406E-2</v>
      </c>
      <c r="BG230" s="2">
        <f t="shared" si="321"/>
        <v>0.05</v>
      </c>
      <c r="BH230" s="2">
        <f t="shared" si="298"/>
        <v>4.7051301031756157E-2</v>
      </c>
      <c r="BI230" s="2">
        <f t="shared" si="314"/>
        <v>2.5000000000000006E-4</v>
      </c>
      <c r="BJ230" s="2">
        <f t="shared" si="299"/>
        <v>1.5171006581229417E-4</v>
      </c>
      <c r="BK230" s="2">
        <f t="shared" si="300"/>
        <v>2.5000000000000006E-4</v>
      </c>
      <c r="BL230" s="2">
        <f t="shared" si="301"/>
        <v>68.966408437241483</v>
      </c>
      <c r="BM230" s="2">
        <f t="shared" si="302"/>
        <v>18.459057391831458</v>
      </c>
      <c r="BN230" s="2">
        <f t="shared" si="303"/>
        <v>10.796957443725525</v>
      </c>
      <c r="BO230" s="2">
        <f t="shared" si="315"/>
        <v>424.64401536107488</v>
      </c>
      <c r="BP230" s="2">
        <f t="shared" si="316"/>
        <v>37.373444768931556</v>
      </c>
      <c r="BQ230" s="2">
        <f t="shared" si="317"/>
        <v>6.8355226097647277</v>
      </c>
      <c r="BR230" s="11">
        <f t="shared" si="318"/>
        <v>3.2821474016684976E-2</v>
      </c>
      <c r="BS230" s="17">
        <f t="shared" si="294"/>
        <v>1.0450507501001871E-3</v>
      </c>
      <c r="BT230" s="17">
        <f t="shared" si="295"/>
        <v>6.768758585447095E-3</v>
      </c>
      <c r="BU230" s="12">
        <f>(BU$3*temperature!$I340+BU$4*temperature!$I340^2+BU$5*temperature!$I340^6)*(K230/K$56)^$BW$1</f>
        <v>-15.062001186156579</v>
      </c>
      <c r="BV230" s="12">
        <f>(BV$3*temperature!$I340+BV$4*temperature!$I340^2+BV$5*temperature!$I340^6)*(L230/L$56)^$BW$1</f>
        <v>-11.496102315802355</v>
      </c>
      <c r="BW230" s="12">
        <f>(BW$3*temperature!$I340+BW$4*temperature!$I340^2+BW$5*temperature!$I340^6)*(M230/M$56)^$BW$1</f>
        <v>-10.812104345654435</v>
      </c>
      <c r="BX230" s="12">
        <f>(BX$3*temperature!$M340+BX$4*temperature!$M340^2+BX$5*temperature!$M340^6)*(K230/K$56)^$BW$1</f>
        <v>-15.06200759462544</v>
      </c>
      <c r="BY230" s="12">
        <f>(BY$3*temperature!$M340+BY$4*temperature!$M340^2+BY$5*temperature!$M340^6)*(L230/L$56)^$BW$1</f>
        <v>-11.49610664640727</v>
      </c>
      <c r="BZ230" s="12">
        <f>(BZ$3*temperature!$M340+BZ$4*temperature!$M340^2+BZ$5*temperature!$M340^6)*(M230/M$56)^$BW$1</f>
        <v>-10.812107979781196</v>
      </c>
      <c r="CA230" s="19">
        <f t="shared" si="304"/>
        <v>-6.4084688613519347E-6</v>
      </c>
      <c r="CB230" s="19">
        <f t="shared" si="305"/>
        <v>-4.3306049146707437E-6</v>
      </c>
      <c r="CC230" s="19">
        <f t="shared" si="306"/>
        <v>-3.634126761298262E-6</v>
      </c>
      <c r="CD230" s="19">
        <f t="shared" si="307"/>
        <v>-2.4517451640690337E-2</v>
      </c>
      <c r="CE230" s="19">
        <f t="shared" si="308"/>
        <v>-2.5621981227648498E-5</v>
      </c>
      <c r="CF230" s="19"/>
      <c r="CG230" s="19"/>
      <c r="CH230" s="19"/>
    </row>
    <row r="231" spans="1:86" x14ac:dyDescent="0.3">
      <c r="A231" s="2">
        <f t="shared" si="251"/>
        <v>2185</v>
      </c>
      <c r="B231" s="5">
        <f t="shared" si="252"/>
        <v>1165.394305768923</v>
      </c>
      <c r="C231" s="5">
        <f t="shared" si="253"/>
        <v>2964.1129394121863</v>
      </c>
      <c r="D231" s="5">
        <f t="shared" si="254"/>
        <v>4369.7848907321913</v>
      </c>
      <c r="E231" s="15">
        <f t="shared" si="255"/>
        <v>5.1910940537585537E-7</v>
      </c>
      <c r="F231" s="15">
        <f t="shared" si="256"/>
        <v>1.0226803377211258E-6</v>
      </c>
      <c r="G231" s="15">
        <f t="shared" si="257"/>
        <v>2.0877655305312479E-6</v>
      </c>
      <c r="H231" s="5">
        <f t="shared" si="258"/>
        <v>276412.65040453197</v>
      </c>
      <c r="I231" s="5">
        <f t="shared" si="259"/>
        <v>122179.37583401853</v>
      </c>
      <c r="J231" s="5">
        <f t="shared" si="260"/>
        <v>43356.222193385904</v>
      </c>
      <c r="K231" s="5">
        <f t="shared" si="261"/>
        <v>237183.80039806003</v>
      </c>
      <c r="L231" s="5">
        <f t="shared" si="262"/>
        <v>41219.541337128656</v>
      </c>
      <c r="M231" s="5">
        <f t="shared" si="263"/>
        <v>9921.820702282037</v>
      </c>
      <c r="N231" s="15">
        <f t="shared" si="264"/>
        <v>1.98238961411068E-3</v>
      </c>
      <c r="O231" s="15">
        <f t="shared" si="265"/>
        <v>4.1586522541281479E-3</v>
      </c>
      <c r="P231" s="15">
        <f t="shared" si="266"/>
        <v>3.8969751877733216E-3</v>
      </c>
      <c r="Q231" s="5">
        <f t="shared" si="267"/>
        <v>5881.5695467779778</v>
      </c>
      <c r="R231" s="5">
        <f t="shared" si="268"/>
        <v>8575.9918151434322</v>
      </c>
      <c r="S231" s="5">
        <f t="shared" si="269"/>
        <v>5136.3768456218504</v>
      </c>
      <c r="T231" s="5">
        <f t="shared" si="270"/>
        <v>21.278221304886937</v>
      </c>
      <c r="U231" s="5">
        <f t="shared" si="271"/>
        <v>70.191812297305987</v>
      </c>
      <c r="V231" s="5">
        <f t="shared" si="272"/>
        <v>118.46919740173804</v>
      </c>
      <c r="W231" s="15">
        <f t="shared" si="273"/>
        <v>-1.0734613539272964E-2</v>
      </c>
      <c r="X231" s="15">
        <f t="shared" si="274"/>
        <v>-1.217998157191269E-2</v>
      </c>
      <c r="Y231" s="15">
        <f t="shared" si="275"/>
        <v>-9.7425357312937999E-3</v>
      </c>
      <c r="Z231" s="5">
        <f t="shared" si="290"/>
        <v>6413.6449276296253</v>
      </c>
      <c r="AA231" s="5">
        <f t="shared" si="291"/>
        <v>25165.381631128857</v>
      </c>
      <c r="AB231" s="5">
        <f t="shared" si="292"/>
        <v>63428.270980207359</v>
      </c>
      <c r="AC231" s="16">
        <f t="shared" si="276"/>
        <v>1.1377876060387646</v>
      </c>
      <c r="AD231" s="16">
        <f t="shared" si="277"/>
        <v>3.0286826596320138</v>
      </c>
      <c r="AE231" s="16">
        <f t="shared" si="278"/>
        <v>12.922322193673324</v>
      </c>
      <c r="AF231" s="15">
        <f t="shared" si="279"/>
        <v>-4.0504037456468023E-3</v>
      </c>
      <c r="AG231" s="15">
        <f t="shared" si="280"/>
        <v>2.9673830763510267E-4</v>
      </c>
      <c r="AH231" s="15">
        <f t="shared" si="281"/>
        <v>9.7937136394747881E-3</v>
      </c>
      <c r="AI231" s="1">
        <f t="shared" si="245"/>
        <v>539499.33117626095</v>
      </c>
      <c r="AJ231" s="1">
        <f t="shared" si="246"/>
        <v>233382.77709927672</v>
      </c>
      <c r="AK231" s="1">
        <f t="shared" si="247"/>
        <v>83065.869989688319</v>
      </c>
      <c r="AL231" s="14">
        <f t="shared" si="282"/>
        <v>81.847843430668206</v>
      </c>
      <c r="AM231" s="14">
        <f t="shared" si="283"/>
        <v>19.452722788604039</v>
      </c>
      <c r="AN231" s="14">
        <f t="shared" si="284"/>
        <v>6.1746834572607598</v>
      </c>
      <c r="AO231" s="11">
        <f t="shared" si="285"/>
        <v>3.5519866448452606E-3</v>
      </c>
      <c r="AP231" s="11">
        <f t="shared" si="286"/>
        <v>4.4745663483415563E-3</v>
      </c>
      <c r="AQ231" s="11">
        <f t="shared" si="287"/>
        <v>4.0589962531597888E-3</v>
      </c>
      <c r="AR231" s="1">
        <f t="shared" si="293"/>
        <v>276412.65040453197</v>
      </c>
      <c r="AS231" s="1">
        <f t="shared" si="288"/>
        <v>122179.37583401853</v>
      </c>
      <c r="AT231" s="1">
        <f t="shared" si="289"/>
        <v>43356.222193385904</v>
      </c>
      <c r="AU231" s="1">
        <f t="shared" si="248"/>
        <v>55282.530080906399</v>
      </c>
      <c r="AV231" s="1">
        <f t="shared" si="249"/>
        <v>24435.875166803708</v>
      </c>
      <c r="AW231" s="1">
        <f t="shared" si="250"/>
        <v>8671.2444386771804</v>
      </c>
      <c r="AX231" s="1">
        <f t="shared" si="309"/>
        <v>189747.04031844804</v>
      </c>
      <c r="AY231" s="1">
        <f t="shared" si="296"/>
        <v>32975.633069702926</v>
      </c>
      <c r="AZ231" s="1">
        <f t="shared" si="297"/>
        <v>7937.4565618256283</v>
      </c>
      <c r="BA231" s="1">
        <f t="shared" si="310"/>
        <v>14163.558042705617</v>
      </c>
      <c r="BB231" s="1">
        <f t="shared" si="311"/>
        <v>30837.220625201309</v>
      </c>
      <c r="BC231" s="1">
        <f t="shared" si="312"/>
        <v>39237.819964774106</v>
      </c>
      <c r="BD231" s="1">
        <f t="shared" si="313"/>
        <v>202.65019597879376</v>
      </c>
      <c r="BE231" s="2">
        <f t="shared" si="319"/>
        <v>0.05</v>
      </c>
      <c r="BF231" s="2">
        <f t="shared" si="320"/>
        <v>3.8949976355871406E-2</v>
      </c>
      <c r="BG231" s="2">
        <f t="shared" si="321"/>
        <v>0.05</v>
      </c>
      <c r="BH231" s="2">
        <f t="shared" si="298"/>
        <v>4.7073087339175777E-2</v>
      </c>
      <c r="BI231" s="2">
        <f t="shared" si="314"/>
        <v>2.5000000000000006E-4</v>
      </c>
      <c r="BJ231" s="2">
        <f t="shared" si="299"/>
        <v>1.5171006581229417E-4</v>
      </c>
      <c r="BK231" s="2">
        <f t="shared" si="300"/>
        <v>2.5000000000000006E-4</v>
      </c>
      <c r="BL231" s="2">
        <f t="shared" si="301"/>
        <v>69.103162601133008</v>
      </c>
      <c r="BM231" s="2">
        <f t="shared" si="302"/>
        <v>18.535841148683975</v>
      </c>
      <c r="BN231" s="2">
        <f t="shared" si="303"/>
        <v>10.839055548346478</v>
      </c>
      <c r="BO231" s="2">
        <f t="shared" si="315"/>
        <v>430.97591700744414</v>
      </c>
      <c r="BP231" s="2">
        <f t="shared" si="316"/>
        <v>37.820875277516521</v>
      </c>
      <c r="BQ231" s="2">
        <f t="shared" si="317"/>
        <v>6.835472814151772</v>
      </c>
      <c r="BR231" s="11">
        <f t="shared" si="318"/>
        <v>3.2770123215048991E-2</v>
      </c>
      <c r="BS231" s="17">
        <f t="shared" si="294"/>
        <v>1.0118406485449436E-3</v>
      </c>
      <c r="BT231" s="17">
        <f t="shared" si="295"/>
        <v>6.5716102771331015E-3</v>
      </c>
      <c r="BU231" s="12">
        <f>(BU$3*temperature!$I341+BU$4*temperature!$I341^2+BU$5*temperature!$I341^6)*(K231/K$56)^$BW$1</f>
        <v>-15.237833333552553</v>
      </c>
      <c r="BV231" s="12">
        <f>(BV$3*temperature!$I341+BV$4*temperature!$I341^2+BV$5*temperature!$I341^6)*(L231/L$56)^$BW$1</f>
        <v>-11.607953346258967</v>
      </c>
      <c r="BW231" s="12">
        <f>(BW$3*temperature!$I341+BW$4*temperature!$I341^2+BW$5*temperature!$I341^6)*(M231/M$56)^$BW$1</f>
        <v>-10.90545193519254</v>
      </c>
      <c r="BX231" s="12">
        <f>(BX$3*temperature!$M341+BX$4*temperature!$M341^2+BX$5*temperature!$M341^6)*(K231/K$56)^$BW$1</f>
        <v>-15.237839734317621</v>
      </c>
      <c r="BY231" s="12">
        <f>(BY$3*temperature!$M341+BY$4*temperature!$M341^2+BY$5*temperature!$M341^6)*(L231/L$56)^$BW$1</f>
        <v>-11.607957667943836</v>
      </c>
      <c r="BZ231" s="12">
        <f>(BZ$3*temperature!$M341+BZ$4*temperature!$M341^2+BZ$5*temperature!$M341^6)*(M231/M$56)^$BW$1</f>
        <v>-10.905455560860203</v>
      </c>
      <c r="CA231" s="19">
        <f t="shared" si="304"/>
        <v>-6.4007650681929817E-6</v>
      </c>
      <c r="CB231" s="19">
        <f t="shared" si="305"/>
        <v>-4.3216848695237786E-6</v>
      </c>
      <c r="CC231" s="19">
        <f t="shared" si="306"/>
        <v>-3.6256676629875528E-6</v>
      </c>
      <c r="CD231" s="19">
        <f t="shared" si="307"/>
        <v>-2.4544684498215664E-2</v>
      </c>
      <c r="CE231" s="19">
        <f t="shared" si="308"/>
        <v>-2.4835309481005562E-5</v>
      </c>
      <c r="CF231" s="19"/>
      <c r="CG231" s="19"/>
      <c r="CH231" s="19"/>
    </row>
    <row r="232" spans="1:86" x14ac:dyDescent="0.3">
      <c r="A232" s="2">
        <f t="shared" si="251"/>
        <v>2186</v>
      </c>
      <c r="B232" s="5">
        <f t="shared" si="252"/>
        <v>1165.3948804877107</v>
      </c>
      <c r="C232" s="5">
        <f t="shared" si="253"/>
        <v>2964.1158191852069</v>
      </c>
      <c r="D232" s="5">
        <f t="shared" si="254"/>
        <v>4369.7935576641485</v>
      </c>
      <c r="E232" s="15">
        <f t="shared" si="255"/>
        <v>4.9315393510706261E-7</v>
      </c>
      <c r="F232" s="15">
        <f t="shared" si="256"/>
        <v>9.7154632083506949E-7</v>
      </c>
      <c r="G232" s="15">
        <f t="shared" si="257"/>
        <v>1.9833772540046856E-6</v>
      </c>
      <c r="H232" s="5">
        <f t="shared" si="258"/>
        <v>276946.97883854999</v>
      </c>
      <c r="I232" s="5">
        <f t="shared" si="259"/>
        <v>122680.6519390374</v>
      </c>
      <c r="J232" s="5">
        <f t="shared" si="260"/>
        <v>43523.053371489237</v>
      </c>
      <c r="K232" s="5">
        <f t="shared" si="261"/>
        <v>237642.17903776045</v>
      </c>
      <c r="L232" s="5">
        <f t="shared" si="262"/>
        <v>41388.616175180548</v>
      </c>
      <c r="M232" s="5">
        <f t="shared" si="263"/>
        <v>9959.9792981420087</v>
      </c>
      <c r="N232" s="15">
        <f t="shared" si="264"/>
        <v>1.9325883088605611E-3</v>
      </c>
      <c r="O232" s="15">
        <f t="shared" si="265"/>
        <v>4.1018126977458991E-3</v>
      </c>
      <c r="P232" s="15">
        <f t="shared" si="266"/>
        <v>3.8459267714034961E-3</v>
      </c>
      <c r="Q232" s="5">
        <f t="shared" si="267"/>
        <v>5829.6806815390692</v>
      </c>
      <c r="R232" s="5">
        <f t="shared" si="268"/>
        <v>8506.293312669759</v>
      </c>
      <c r="S232" s="5">
        <f t="shared" si="269"/>
        <v>5105.9073115031679</v>
      </c>
      <c r="T232" s="5">
        <f t="shared" si="270"/>
        <v>21.04980782237585</v>
      </c>
      <c r="U232" s="5">
        <f t="shared" si="271"/>
        <v>69.336877317025639</v>
      </c>
      <c r="V232" s="5">
        <f t="shared" si="272"/>
        <v>117.31500701299392</v>
      </c>
      <c r="W232" s="15">
        <f t="shared" si="273"/>
        <v>-1.0734613539272964E-2</v>
      </c>
      <c r="X232" s="15">
        <f t="shared" si="274"/>
        <v>-1.217998157191269E-2</v>
      </c>
      <c r="Y232" s="15">
        <f t="shared" si="275"/>
        <v>-9.7425357312937999E-3</v>
      </c>
      <c r="Z232" s="5">
        <f t="shared" si="290"/>
        <v>6331.6281396413151</v>
      </c>
      <c r="AA232" s="5">
        <f t="shared" si="291"/>
        <v>24969.679923944674</v>
      </c>
      <c r="AB232" s="5">
        <f t="shared" si="292"/>
        <v>63672.765456718844</v>
      </c>
      <c r="AC232" s="16">
        <f t="shared" si="276"/>
        <v>1.1331791068575148</v>
      </c>
      <c r="AD232" s="16">
        <f t="shared" si="277"/>
        <v>3.0295813857987968</v>
      </c>
      <c r="AE232" s="16">
        <f t="shared" si="278"/>
        <v>13.04887971679519</v>
      </c>
      <c r="AF232" s="15">
        <f t="shared" si="279"/>
        <v>-4.0504037456468023E-3</v>
      </c>
      <c r="AG232" s="15">
        <f t="shared" si="280"/>
        <v>2.9673830763510267E-4</v>
      </c>
      <c r="AH232" s="15">
        <f t="shared" si="281"/>
        <v>9.7937136394747881E-3</v>
      </c>
      <c r="AI232" s="1">
        <f t="shared" si="245"/>
        <v>540831.9281395413</v>
      </c>
      <c r="AJ232" s="1">
        <f t="shared" si="246"/>
        <v>234480.37455615276</v>
      </c>
      <c r="AK232" s="1">
        <f t="shared" si="247"/>
        <v>83430.527429396665</v>
      </c>
      <c r="AL232" s="14">
        <f t="shared" si="282"/>
        <v>82.135658652975579</v>
      </c>
      <c r="AM232" s="14">
        <f t="shared" si="283"/>
        <v>19.538894862389807</v>
      </c>
      <c r="AN232" s="14">
        <f t="shared" si="284"/>
        <v>6.1994958441080534</v>
      </c>
      <c r="AO232" s="11">
        <f t="shared" si="285"/>
        <v>3.5164667783968077E-3</v>
      </c>
      <c r="AP232" s="11">
        <f t="shared" si="286"/>
        <v>4.4298206848581408E-3</v>
      </c>
      <c r="AQ232" s="11">
        <f t="shared" si="287"/>
        <v>4.0184062906281912E-3</v>
      </c>
      <c r="AR232" s="1">
        <f t="shared" si="293"/>
        <v>276946.97883854999</v>
      </c>
      <c r="AS232" s="1">
        <f t="shared" si="288"/>
        <v>122680.6519390374</v>
      </c>
      <c r="AT232" s="1">
        <f t="shared" si="289"/>
        <v>43523.053371489237</v>
      </c>
      <c r="AU232" s="1">
        <f t="shared" si="248"/>
        <v>55389.395767709997</v>
      </c>
      <c r="AV232" s="1">
        <f t="shared" si="249"/>
        <v>24536.130387807483</v>
      </c>
      <c r="AW232" s="1">
        <f t="shared" si="250"/>
        <v>8704.6106742978482</v>
      </c>
      <c r="AX232" s="1">
        <f t="shared" si="309"/>
        <v>190113.74323020838</v>
      </c>
      <c r="AY232" s="1">
        <f t="shared" si="296"/>
        <v>33110.89294014444</v>
      </c>
      <c r="AZ232" s="1">
        <f t="shared" si="297"/>
        <v>7967.9834385136082</v>
      </c>
      <c r="BA232" s="1">
        <f t="shared" si="310"/>
        <v>14165.815082525871</v>
      </c>
      <c r="BB232" s="1">
        <f t="shared" si="311"/>
        <v>30849.38396544434</v>
      </c>
      <c r="BC232" s="1">
        <f t="shared" si="312"/>
        <v>39254.671459681995</v>
      </c>
      <c r="BD232" s="1">
        <f t="shared" si="313"/>
        <v>196.82536768013509</v>
      </c>
      <c r="BE232" s="2">
        <f t="shared" si="319"/>
        <v>0.05</v>
      </c>
      <c r="BF232" s="2">
        <f t="shared" si="320"/>
        <v>3.8949976355871406E-2</v>
      </c>
      <c r="BG232" s="2">
        <f t="shared" si="321"/>
        <v>0.05</v>
      </c>
      <c r="BH232" s="2">
        <f t="shared" si="298"/>
        <v>4.7094832902087505E-2</v>
      </c>
      <c r="BI232" s="2">
        <f t="shared" si="314"/>
        <v>2.5000000000000006E-4</v>
      </c>
      <c r="BJ232" s="2">
        <f t="shared" si="299"/>
        <v>1.5171006581229417E-4</v>
      </c>
      <c r="BK232" s="2">
        <f t="shared" si="300"/>
        <v>2.5000000000000006E-4</v>
      </c>
      <c r="BL232" s="2">
        <f t="shared" si="301"/>
        <v>69.236744709637506</v>
      </c>
      <c r="BM232" s="2">
        <f t="shared" si="302"/>
        <v>18.611889779566518</v>
      </c>
      <c r="BN232" s="2">
        <f t="shared" si="303"/>
        <v>10.880763342872312</v>
      </c>
      <c r="BO232" s="2">
        <f t="shared" si="315"/>
        <v>437.40247015554996</v>
      </c>
      <c r="BP232" s="2">
        <f t="shared" si="316"/>
        <v>38.27368638206805</v>
      </c>
      <c r="BQ232" s="2">
        <f t="shared" si="317"/>
        <v>6.8354268986594837</v>
      </c>
      <c r="BR232" s="11">
        <f t="shared" si="318"/>
        <v>3.2719331312443173E-2</v>
      </c>
      <c r="BS232" s="17">
        <f t="shared" si="294"/>
        <v>9.7973462419211825E-4</v>
      </c>
      <c r="BT232" s="17">
        <f t="shared" si="295"/>
        <v>6.3802041525564089E-3</v>
      </c>
      <c r="BU232" s="12">
        <f>(BU$3*temperature!$I342+BU$4*temperature!$I342^2+BU$5*temperature!$I342^6)*(K232/K$56)^$BW$1</f>
        <v>-15.413570716979933</v>
      </c>
      <c r="BV232" s="12">
        <f>(BV$3*temperature!$I342+BV$4*temperature!$I342^2+BV$5*temperature!$I342^6)*(L232/L$56)^$BW$1</f>
        <v>-11.719613828780881</v>
      </c>
      <c r="BW232" s="12">
        <f>(BW$3*temperature!$I342+BW$4*temperature!$I342^2+BW$5*temperature!$I342^6)*(M232/M$56)^$BW$1</f>
        <v>-10.998619336442408</v>
      </c>
      <c r="BX232" s="12">
        <f>(BX$3*temperature!$M342+BX$4*temperature!$M342^2+BX$5*temperature!$M342^6)*(K232/K$56)^$BW$1</f>
        <v>-15.413577110016766</v>
      </c>
      <c r="BY232" s="12">
        <f>(BY$3*temperature!$M342+BY$4*temperature!$M342^2+BY$5*temperature!$M342^6)*(L232/L$56)^$BW$1</f>
        <v>-11.719618141570402</v>
      </c>
      <c r="BZ232" s="12">
        <f>(BZ$3*temperature!$M342+BZ$4*temperature!$M342^2+BZ$5*temperature!$M342^6)*(M232/M$56)^$BW$1</f>
        <v>-10.998622953689095</v>
      </c>
      <c r="CA232" s="19">
        <f t="shared" si="304"/>
        <v>-6.3930368323639186E-6</v>
      </c>
      <c r="CB232" s="19">
        <f t="shared" si="305"/>
        <v>-4.3127895210659517E-6</v>
      </c>
      <c r="CC232" s="19">
        <f t="shared" si="306"/>
        <v>-3.6172466870709741E-6</v>
      </c>
      <c r="CD232" s="19">
        <f t="shared" si="307"/>
        <v>-2.4570616870662133E-2</v>
      </c>
      <c r="CE232" s="19">
        <f t="shared" si="308"/>
        <v>-2.4072684085946685E-5</v>
      </c>
      <c r="CF232" s="19"/>
      <c r="CG232" s="19"/>
      <c r="CH232" s="19"/>
    </row>
    <row r="233" spans="1:86" x14ac:dyDescent="0.3">
      <c r="A233" s="2">
        <f t="shared" si="251"/>
        <v>2187</v>
      </c>
      <c r="B233" s="5">
        <f t="shared" si="252"/>
        <v>1165.3954264708282</v>
      </c>
      <c r="C233" s="5">
        <f t="shared" si="253"/>
        <v>2964.1185549722345</v>
      </c>
      <c r="D233" s="5">
        <f t="shared" si="254"/>
        <v>4369.8017912658379</v>
      </c>
      <c r="E233" s="15">
        <f t="shared" si="255"/>
        <v>4.6849623835170947E-7</v>
      </c>
      <c r="F233" s="15">
        <f t="shared" si="256"/>
        <v>9.2296900479331592E-7</v>
      </c>
      <c r="G233" s="15">
        <f t="shared" si="257"/>
        <v>1.8842083913044511E-6</v>
      </c>
      <c r="H233" s="5">
        <f t="shared" si="258"/>
        <v>277468.6889612581</v>
      </c>
      <c r="I233" s="5">
        <f t="shared" si="259"/>
        <v>123177.08197247887</v>
      </c>
      <c r="J233" s="5">
        <f t="shared" si="260"/>
        <v>43688.32475760665</v>
      </c>
      <c r="K233" s="5">
        <f t="shared" si="261"/>
        <v>238089.73560289119</v>
      </c>
      <c r="L233" s="5">
        <f t="shared" si="262"/>
        <v>41556.057791903237</v>
      </c>
      <c r="M233" s="5">
        <f t="shared" si="263"/>
        <v>9997.7817861050116</v>
      </c>
      <c r="N233" s="15">
        <f t="shared" si="264"/>
        <v>1.8833212476965233E-3</v>
      </c>
      <c r="O233" s="15">
        <f t="shared" si="265"/>
        <v>4.0455959197567282E-3</v>
      </c>
      <c r="P233" s="15">
        <f t="shared" si="266"/>
        <v>3.7954384071916536E-3</v>
      </c>
      <c r="Q233" s="5">
        <f t="shared" si="267"/>
        <v>5777.9653237583279</v>
      </c>
      <c r="R233" s="5">
        <f t="shared" si="268"/>
        <v>8436.688479172286</v>
      </c>
      <c r="S233" s="5">
        <f t="shared" si="269"/>
        <v>5075.3627446901437</v>
      </c>
      <c r="T233" s="5">
        <f t="shared" si="270"/>
        <v>20.82384627032668</v>
      </c>
      <c r="U233" s="5">
        <f t="shared" si="271"/>
        <v>68.492355429050292</v>
      </c>
      <c r="V233" s="5">
        <f t="shared" si="272"/>
        <v>116.17206136535285</v>
      </c>
      <c r="W233" s="15">
        <f t="shared" si="273"/>
        <v>-1.0734613539272964E-2</v>
      </c>
      <c r="X233" s="15">
        <f t="shared" si="274"/>
        <v>-1.217998157191269E-2</v>
      </c>
      <c r="Y233" s="15">
        <f t="shared" si="275"/>
        <v>-9.7425357312937999E-3</v>
      </c>
      <c r="Z233" s="5">
        <f t="shared" si="290"/>
        <v>6250.3493333992783</v>
      </c>
      <c r="AA233" s="5">
        <f t="shared" si="291"/>
        <v>24774.096452170827</v>
      </c>
      <c r="AB233" s="5">
        <f t="shared" si="292"/>
        <v>63914.945447734739</v>
      </c>
      <c r="AC233" s="16">
        <f t="shared" si="276"/>
        <v>1.1285892739586103</v>
      </c>
      <c r="AD233" s="16">
        <f t="shared" si="277"/>
        <v>3.0304803786520615</v>
      </c>
      <c r="AE233" s="16">
        <f t="shared" si="278"/>
        <v>13.176676708057432</v>
      </c>
      <c r="AF233" s="15">
        <f t="shared" si="279"/>
        <v>-4.0504037456468023E-3</v>
      </c>
      <c r="AG233" s="15">
        <f t="shared" si="280"/>
        <v>2.9673830763510267E-4</v>
      </c>
      <c r="AH233" s="15">
        <f t="shared" si="281"/>
        <v>9.7937136394747881E-3</v>
      </c>
      <c r="AI233" s="1">
        <f t="shared" si="245"/>
        <v>542138.13109329715</v>
      </c>
      <c r="AJ233" s="1">
        <f t="shared" si="246"/>
        <v>235568.46748834499</v>
      </c>
      <c r="AK233" s="1">
        <f t="shared" si="247"/>
        <v>83792.085360754849</v>
      </c>
      <c r="AL233" s="14">
        <f t="shared" si="282"/>
        <v>82.421597694800752</v>
      </c>
      <c r="AM233" s="14">
        <f t="shared" si="283"/>
        <v>19.624583125004282</v>
      </c>
      <c r="AN233" s="14">
        <f t="shared" si="284"/>
        <v>6.2241588162757528</v>
      </c>
      <c r="AO233" s="11">
        <f t="shared" si="285"/>
        <v>3.4813021106128396E-3</v>
      </c>
      <c r="AP233" s="11">
        <f t="shared" si="286"/>
        <v>4.3855224780095592E-3</v>
      </c>
      <c r="AQ233" s="11">
        <f t="shared" si="287"/>
        <v>3.978222227721909E-3</v>
      </c>
      <c r="AR233" s="1">
        <f t="shared" si="293"/>
        <v>277468.6889612581</v>
      </c>
      <c r="AS233" s="1">
        <f t="shared" si="288"/>
        <v>123177.08197247887</v>
      </c>
      <c r="AT233" s="1">
        <f t="shared" si="289"/>
        <v>43688.32475760665</v>
      </c>
      <c r="AU233" s="1">
        <f t="shared" si="248"/>
        <v>55493.737792251624</v>
      </c>
      <c r="AV233" s="1">
        <f t="shared" si="249"/>
        <v>24635.416394495776</v>
      </c>
      <c r="AW233" s="1">
        <f t="shared" si="250"/>
        <v>8737.6649515213303</v>
      </c>
      <c r="AX233" s="1">
        <f t="shared" si="309"/>
        <v>190471.78848231296</v>
      </c>
      <c r="AY233" s="1">
        <f t="shared" si="296"/>
        <v>33244.846233522585</v>
      </c>
      <c r="AZ233" s="1">
        <f t="shared" si="297"/>
        <v>7998.2254288840095</v>
      </c>
      <c r="BA233" s="1">
        <f t="shared" si="310"/>
        <v>14168.014468946965</v>
      </c>
      <c r="BB233" s="1">
        <f t="shared" si="311"/>
        <v>30861.379872988593</v>
      </c>
      <c r="BC233" s="1">
        <f t="shared" si="312"/>
        <v>39271.299342358798</v>
      </c>
      <c r="BD233" s="1">
        <f t="shared" si="313"/>
        <v>191.1668971060802</v>
      </c>
      <c r="BE233" s="2">
        <f t="shared" si="319"/>
        <v>0.05</v>
      </c>
      <c r="BF233" s="2">
        <f t="shared" si="320"/>
        <v>3.8949976355871406E-2</v>
      </c>
      <c r="BG233" s="2">
        <f t="shared" si="321"/>
        <v>0.05</v>
      </c>
      <c r="BH233" s="2">
        <f t="shared" si="298"/>
        <v>4.7116535633921611E-2</v>
      </c>
      <c r="BI233" s="2">
        <f t="shared" si="314"/>
        <v>2.5000000000000006E-4</v>
      </c>
      <c r="BJ233" s="2">
        <f t="shared" si="299"/>
        <v>1.5171006581229417E-4</v>
      </c>
      <c r="BK233" s="2">
        <f t="shared" si="300"/>
        <v>2.5000000000000006E-4</v>
      </c>
      <c r="BL233" s="2">
        <f t="shared" si="301"/>
        <v>69.367172240314545</v>
      </c>
      <c r="BM233" s="2">
        <f t="shared" si="302"/>
        <v>18.687203212611124</v>
      </c>
      <c r="BN233" s="2">
        <f t="shared" si="303"/>
        <v>10.922081189401665</v>
      </c>
      <c r="BO233" s="2">
        <f t="shared" si="315"/>
        <v>443.92508988030539</v>
      </c>
      <c r="BP233" s="2">
        <f t="shared" si="316"/>
        <v>38.731942774791975</v>
      </c>
      <c r="BQ233" s="2">
        <f t="shared" si="317"/>
        <v>6.8353848151731542</v>
      </c>
      <c r="BR233" s="11">
        <f t="shared" si="318"/>
        <v>3.266909106690738E-2</v>
      </c>
      <c r="BS233" s="17">
        <f t="shared" si="294"/>
        <v>9.4869399118055757E-4</v>
      </c>
      <c r="BT233" s="17">
        <f t="shared" si="295"/>
        <v>6.1943729636469991E-3</v>
      </c>
      <c r="BU233" s="12">
        <f>(BU$3*temperature!$I343+BU$4*temperature!$I343^2+BU$5*temperature!$I343^6)*(K233/K$56)^$BW$1</f>
        <v>-15.589207713323416</v>
      </c>
      <c r="BV233" s="12">
        <f>(BV$3*temperature!$I343+BV$4*temperature!$I343^2+BV$5*temperature!$I343^6)*(L233/L$56)^$BW$1</f>
        <v>-11.831081064101793</v>
      </c>
      <c r="BW233" s="12">
        <f>(BW$3*temperature!$I343+BW$4*temperature!$I343^2+BW$5*temperature!$I343^6)*(M233/M$56)^$BW$1</f>
        <v>-11.091604488777204</v>
      </c>
      <c r="BX233" s="12">
        <f>(BX$3*temperature!$M343+BX$4*temperature!$M343^2+BX$5*temperature!$M343^6)*(K233/K$56)^$BW$1</f>
        <v>-15.589214098611363</v>
      </c>
      <c r="BY233" s="12">
        <f>(BY$3*temperature!$M343+BY$4*temperature!$M343^2+BY$5*temperature!$M343^6)*(L233/L$56)^$BW$1</f>
        <v>-11.831085368022485</v>
      </c>
      <c r="BZ233" s="12">
        <f>(BZ$3*temperature!$M343+BZ$4*temperature!$M343^2+BZ$5*temperature!$M343^6)*(M233/M$56)^$BW$1</f>
        <v>-11.091608097642128</v>
      </c>
      <c r="CA233" s="19">
        <f t="shared" si="304"/>
        <v>-6.3852879463865975E-6</v>
      </c>
      <c r="CB233" s="19">
        <f t="shared" si="305"/>
        <v>-4.3039206918393802E-6</v>
      </c>
      <c r="CC233" s="19">
        <f t="shared" si="306"/>
        <v>-3.6088649242316251E-6</v>
      </c>
      <c r="CD233" s="19">
        <f t="shared" si="307"/>
        <v>-2.4595271298019274E-2</v>
      </c>
      <c r="CE233" s="19">
        <f t="shared" si="308"/>
        <v>-2.3333386091886518E-5</v>
      </c>
      <c r="CF233" s="19"/>
      <c r="CG233" s="19"/>
      <c r="CH233" s="19"/>
    </row>
    <row r="234" spans="1:86" x14ac:dyDescent="0.3">
      <c r="A234" s="2">
        <f t="shared" si="251"/>
        <v>2188</v>
      </c>
      <c r="B234" s="5">
        <f t="shared" si="252"/>
        <v>1165.3959451550329</v>
      </c>
      <c r="C234" s="5">
        <f t="shared" si="253"/>
        <v>2964.1211539723099</v>
      </c>
      <c r="D234" s="5">
        <f t="shared" si="254"/>
        <v>4369.8096132021819</v>
      </c>
      <c r="E234" s="15">
        <f t="shared" si="255"/>
        <v>4.4507142643412396E-7</v>
      </c>
      <c r="F234" s="15">
        <f t="shared" si="256"/>
        <v>8.768205545536501E-7</v>
      </c>
      <c r="G234" s="15">
        <f t="shared" si="257"/>
        <v>1.7899979717392285E-6</v>
      </c>
      <c r="H234" s="5">
        <f t="shared" si="258"/>
        <v>277977.85146918957</v>
      </c>
      <c r="I234" s="5">
        <f t="shared" si="259"/>
        <v>123668.66626302584</v>
      </c>
      <c r="J234" s="5">
        <f t="shared" si="260"/>
        <v>43852.038017809791</v>
      </c>
      <c r="K234" s="5">
        <f t="shared" si="261"/>
        <v>238526.5305108043</v>
      </c>
      <c r="L234" s="5">
        <f t="shared" si="262"/>
        <v>41721.86622577611</v>
      </c>
      <c r="M234" s="5">
        <f t="shared" si="263"/>
        <v>10035.228510945393</v>
      </c>
      <c r="N234" s="15">
        <f t="shared" si="264"/>
        <v>1.8345810112605498E-3</v>
      </c>
      <c r="O234" s="15">
        <f t="shared" si="265"/>
        <v>3.9899943036747487E-3</v>
      </c>
      <c r="P234" s="15">
        <f t="shared" si="266"/>
        <v>3.7455033167883567E-3</v>
      </c>
      <c r="Q234" s="5">
        <f t="shared" si="267"/>
        <v>5726.4300046353428</v>
      </c>
      <c r="R234" s="5">
        <f t="shared" si="268"/>
        <v>8367.189437790661</v>
      </c>
      <c r="S234" s="5">
        <f t="shared" si="269"/>
        <v>5044.7494563312166</v>
      </c>
      <c r="T234" s="5">
        <f t="shared" si="270"/>
        <v>20.600310328213492</v>
      </c>
      <c r="U234" s="5">
        <f t="shared" si="271"/>
        <v>67.658119802107564</v>
      </c>
      <c r="V234" s="5">
        <f t="shared" si="272"/>
        <v>115.04025090652284</v>
      </c>
      <c r="W234" s="15">
        <f t="shared" si="273"/>
        <v>-1.0734613539272964E-2</v>
      </c>
      <c r="X234" s="15">
        <f t="shared" si="274"/>
        <v>-1.217998157191269E-2</v>
      </c>
      <c r="Y234" s="15">
        <f t="shared" si="275"/>
        <v>-9.7425357312937999E-3</v>
      </c>
      <c r="Z234" s="5">
        <f t="shared" si="290"/>
        <v>6169.8103501176029</v>
      </c>
      <c r="AA234" s="5">
        <f t="shared" si="291"/>
        <v>24578.667594037714</v>
      </c>
      <c r="AB234" s="5">
        <f t="shared" si="292"/>
        <v>64154.813385894646</v>
      </c>
      <c r="AC234" s="16">
        <f t="shared" si="276"/>
        <v>1.1240180317360715</v>
      </c>
      <c r="AD234" s="16">
        <f t="shared" si="277"/>
        <v>3.0313796382709444</v>
      </c>
      <c r="AE234" s="16">
        <f t="shared" si="278"/>
        <v>13.305725306456084</v>
      </c>
      <c r="AF234" s="15">
        <f t="shared" si="279"/>
        <v>-4.0504037456468023E-3</v>
      </c>
      <c r="AG234" s="15">
        <f t="shared" si="280"/>
        <v>2.9673830763510267E-4</v>
      </c>
      <c r="AH234" s="15">
        <f t="shared" si="281"/>
        <v>9.7937136394747881E-3</v>
      </c>
      <c r="AI234" s="1">
        <f t="shared" si="245"/>
        <v>543418.055776219</v>
      </c>
      <c r="AJ234" s="1">
        <f t="shared" si="246"/>
        <v>236647.03713400627</v>
      </c>
      <c r="AK234" s="1">
        <f t="shared" si="247"/>
        <v>84150.541776200698</v>
      </c>
      <c r="AL234" s="14">
        <f t="shared" si="282"/>
        <v>82.705662831995596</v>
      </c>
      <c r="AM234" s="14">
        <f t="shared" si="283"/>
        <v>19.709786534916393</v>
      </c>
      <c r="AN234" s="14">
        <f t="shared" si="284"/>
        <v>6.2486722923580151</v>
      </c>
      <c r="AO234" s="11">
        <f t="shared" si="285"/>
        <v>3.4464890895067111E-3</v>
      </c>
      <c r="AP234" s="11">
        <f t="shared" si="286"/>
        <v>4.3416672532294639E-3</v>
      </c>
      <c r="AQ234" s="11">
        <f t="shared" si="287"/>
        <v>3.9384400054446895E-3</v>
      </c>
      <c r="AR234" s="1">
        <f t="shared" si="293"/>
        <v>277977.85146918957</v>
      </c>
      <c r="AS234" s="1">
        <f t="shared" si="288"/>
        <v>123668.66626302584</v>
      </c>
      <c r="AT234" s="1">
        <f t="shared" si="289"/>
        <v>43852.038017809791</v>
      </c>
      <c r="AU234" s="1">
        <f t="shared" si="248"/>
        <v>55595.570293837918</v>
      </c>
      <c r="AV234" s="1">
        <f t="shared" si="249"/>
        <v>24733.733252605169</v>
      </c>
      <c r="AW234" s="1">
        <f t="shared" si="250"/>
        <v>8770.4076035619582</v>
      </c>
      <c r="AX234" s="1">
        <f t="shared" si="309"/>
        <v>190821.22440864341</v>
      </c>
      <c r="AY234" s="1">
        <f t="shared" si="296"/>
        <v>33377.492980620897</v>
      </c>
      <c r="AZ234" s="1">
        <f t="shared" si="297"/>
        <v>8028.1828087563126</v>
      </c>
      <c r="BA234" s="1">
        <f t="shared" si="310"/>
        <v>14170.156829213012</v>
      </c>
      <c r="BB234" s="1">
        <f t="shared" si="311"/>
        <v>30873.210227489366</v>
      </c>
      <c r="BC234" s="1">
        <f t="shared" si="312"/>
        <v>39287.706199045839</v>
      </c>
      <c r="BD234" s="1">
        <f t="shared" si="313"/>
        <v>185.67007644092246</v>
      </c>
      <c r="BE234" s="2">
        <f t="shared" si="319"/>
        <v>0.05</v>
      </c>
      <c r="BF234" s="2">
        <f t="shared" si="320"/>
        <v>3.8949976355871406E-2</v>
      </c>
      <c r="BG234" s="2">
        <f t="shared" si="321"/>
        <v>0.05</v>
      </c>
      <c r="BH234" s="2">
        <f t="shared" si="298"/>
        <v>4.7138193478340439E-2</v>
      </c>
      <c r="BI234" s="2">
        <f t="shared" si="314"/>
        <v>2.5000000000000006E-4</v>
      </c>
      <c r="BJ234" s="2">
        <f t="shared" si="299"/>
        <v>1.5171006581229417E-4</v>
      </c>
      <c r="BK234" s="2">
        <f t="shared" si="300"/>
        <v>2.5000000000000006E-4</v>
      </c>
      <c r="BL234" s="2">
        <f t="shared" si="301"/>
        <v>69.494462867297415</v>
      </c>
      <c r="BM234" s="2">
        <f t="shared" si="302"/>
        <v>18.761781497682293</v>
      </c>
      <c r="BN234" s="2">
        <f t="shared" si="303"/>
        <v>10.963009504452451</v>
      </c>
      <c r="BO234" s="2">
        <f t="shared" si="315"/>
        <v>450.54521240493409</v>
      </c>
      <c r="BP234" s="2">
        <f t="shared" si="316"/>
        <v>39.195709925915509</v>
      </c>
      <c r="BQ234" s="2">
        <f t="shared" si="317"/>
        <v>6.835346516252403</v>
      </c>
      <c r="BR234" s="11">
        <f t="shared" si="318"/>
        <v>3.2619395318937733E-2</v>
      </c>
      <c r="BS234" s="17">
        <f t="shared" si="294"/>
        <v>9.1868150154509752E-4</v>
      </c>
      <c r="BT234" s="17">
        <f t="shared" si="295"/>
        <v>6.0139543336378632E-3</v>
      </c>
      <c r="BU234" s="12">
        <f>(BU$3*temperature!$I344+BU$4*temperature!$I344^2+BU$5*temperature!$I344^6)*(K234/K$56)^$BW$1</f>
        <v>-15.764738927794724</v>
      </c>
      <c r="BV234" s="12">
        <f>(BV$3*temperature!$I344+BV$4*temperature!$I344^2+BV$5*temperature!$I344^6)*(L234/L$56)^$BW$1</f>
        <v>-11.942352492545675</v>
      </c>
      <c r="BW234" s="12">
        <f>(BW$3*temperature!$I344+BW$4*temperature!$I344^2+BW$5*temperature!$I344^6)*(M234/M$56)^$BW$1</f>
        <v>-11.184405443376278</v>
      </c>
      <c r="BX234" s="12">
        <f>(BX$3*temperature!$M344+BX$4*temperature!$M344^2+BX$5*temperature!$M344^6)*(K234/K$56)^$BW$1</f>
        <v>-15.764745305316753</v>
      </c>
      <c r="BY234" s="12">
        <f>(BY$3*temperature!$M344+BY$4*temperature!$M344^2+BY$5*temperature!$M344^6)*(L234/L$56)^$BW$1</f>
        <v>-11.942356787625773</v>
      </c>
      <c r="BZ234" s="12">
        <f>(BZ$3*temperature!$M344+BZ$4*temperature!$M344^2+BZ$5*temperature!$M344^6)*(M234/M$56)^$BW$1</f>
        <v>-11.184409043899651</v>
      </c>
      <c r="CA234" s="19">
        <f t="shared" si="304"/>
        <v>-6.3775220286999001E-6</v>
      </c>
      <c r="CB234" s="19">
        <f t="shared" si="305"/>
        <v>-4.295080097804771E-6</v>
      </c>
      <c r="CC234" s="19">
        <f t="shared" si="306"/>
        <v>-3.6005233727820496E-6</v>
      </c>
      <c r="CD234" s="19">
        <f t="shared" si="307"/>
        <v>-2.461866986251059E-2</v>
      </c>
      <c r="CE234" s="19">
        <f t="shared" si="308"/>
        <v>-2.2616716595334268E-5</v>
      </c>
      <c r="CF234" s="19"/>
      <c r="CG234" s="19"/>
      <c r="CH234" s="19"/>
    </row>
    <row r="235" spans="1:86" x14ac:dyDescent="0.3">
      <c r="A235" s="2">
        <f t="shared" si="251"/>
        <v>2189</v>
      </c>
      <c r="B235" s="5">
        <f t="shared" si="252"/>
        <v>1165.3964379052468</v>
      </c>
      <c r="C235" s="5">
        <f t="shared" si="253"/>
        <v>2964.1236230245463</v>
      </c>
      <c r="D235" s="5">
        <f t="shared" si="254"/>
        <v>4369.8170440550093</v>
      </c>
      <c r="E235" s="15">
        <f t="shared" si="255"/>
        <v>4.2281785511241776E-7</v>
      </c>
      <c r="F235" s="15">
        <f t="shared" si="256"/>
        <v>8.3297952682596752E-7</v>
      </c>
      <c r="G235" s="15">
        <f t="shared" si="257"/>
        <v>1.700498073152267E-6</v>
      </c>
      <c r="H235" s="5">
        <f t="shared" si="258"/>
        <v>278474.53780152352</v>
      </c>
      <c r="I235" s="5">
        <f t="shared" si="259"/>
        <v>124155.40592415737</v>
      </c>
      <c r="J235" s="5">
        <f t="shared" si="260"/>
        <v>44014.195030792333</v>
      </c>
      <c r="K235" s="5">
        <f t="shared" si="261"/>
        <v>238952.62482702479</v>
      </c>
      <c r="L235" s="5">
        <f t="shared" si="262"/>
        <v>41886.041783058667</v>
      </c>
      <c r="M235" s="5">
        <f t="shared" si="263"/>
        <v>10072.319867641183</v>
      </c>
      <c r="N235" s="15">
        <f t="shared" si="264"/>
        <v>1.7863602648644505E-3</v>
      </c>
      <c r="O235" s="15">
        <f t="shared" si="265"/>
        <v>3.9350003279845502E-3</v>
      </c>
      <c r="P235" s="15">
        <f t="shared" si="266"/>
        <v>3.6961148074838857E-3</v>
      </c>
      <c r="Q235" s="5">
        <f t="shared" si="267"/>
        <v>5675.0810487451045</v>
      </c>
      <c r="R235" s="5">
        <f t="shared" si="268"/>
        <v>8297.8080051178949</v>
      </c>
      <c r="S235" s="5">
        <f t="shared" si="269"/>
        <v>5014.0736450113391</v>
      </c>
      <c r="T235" s="5">
        <f t="shared" si="270"/>
        <v>20.379173958051027</v>
      </c>
      <c r="U235" s="5">
        <f t="shared" si="271"/>
        <v>66.834045149727629</v>
      </c>
      <c r="V235" s="5">
        <f t="shared" si="272"/>
        <v>113.91946715152903</v>
      </c>
      <c r="W235" s="15">
        <f t="shared" si="273"/>
        <v>-1.0734613539272964E-2</v>
      </c>
      <c r="X235" s="15">
        <f t="shared" si="274"/>
        <v>-1.217998157191269E-2</v>
      </c>
      <c r="Y235" s="15">
        <f t="shared" si="275"/>
        <v>-9.7425357312937999E-3</v>
      </c>
      <c r="Z235" s="5">
        <f t="shared" si="290"/>
        <v>6090.012725517664</v>
      </c>
      <c r="AA235" s="5">
        <f t="shared" si="291"/>
        <v>24383.428868416304</v>
      </c>
      <c r="AB235" s="5">
        <f t="shared" si="292"/>
        <v>64392.372023072014</v>
      </c>
      <c r="AC235" s="16">
        <f t="shared" si="276"/>
        <v>1.1194653048901533</v>
      </c>
      <c r="AD235" s="16">
        <f t="shared" si="277"/>
        <v>3.0322791647346046</v>
      </c>
      <c r="AE235" s="16">
        <f t="shared" si="278"/>
        <v>13.436037769873028</v>
      </c>
      <c r="AF235" s="15">
        <f t="shared" si="279"/>
        <v>-4.0504037456468023E-3</v>
      </c>
      <c r="AG235" s="15">
        <f t="shared" si="280"/>
        <v>2.9673830763510267E-4</v>
      </c>
      <c r="AH235" s="15">
        <f t="shared" si="281"/>
        <v>9.7937136394747881E-3</v>
      </c>
      <c r="AI235" s="1">
        <f t="shared" si="245"/>
        <v>544671.82049243501</v>
      </c>
      <c r="AJ235" s="1">
        <f t="shared" si="246"/>
        <v>237716.06667321082</v>
      </c>
      <c r="AK235" s="1">
        <f t="shared" si="247"/>
        <v>84505.895202142594</v>
      </c>
      <c r="AL235" s="14">
        <f t="shared" si="282"/>
        <v>82.987856554940592</v>
      </c>
      <c r="AM235" s="14">
        <f t="shared" si="283"/>
        <v>19.794504136335515</v>
      </c>
      <c r="AN235" s="14">
        <f t="shared" si="284"/>
        <v>6.2730362130857795</v>
      </c>
      <c r="AO235" s="11">
        <f t="shared" si="285"/>
        <v>3.4120241986116441E-3</v>
      </c>
      <c r="AP235" s="11">
        <f t="shared" si="286"/>
        <v>4.2982505806971692E-3</v>
      </c>
      <c r="AQ235" s="11">
        <f t="shared" si="287"/>
        <v>3.8990556053902425E-3</v>
      </c>
      <c r="AR235" s="1">
        <f t="shared" si="293"/>
        <v>278474.53780152352</v>
      </c>
      <c r="AS235" s="1">
        <f t="shared" si="288"/>
        <v>124155.40592415737</v>
      </c>
      <c r="AT235" s="1">
        <f t="shared" si="289"/>
        <v>44014.195030792333</v>
      </c>
      <c r="AU235" s="1">
        <f t="shared" si="248"/>
        <v>55694.907560304709</v>
      </c>
      <c r="AV235" s="1">
        <f t="shared" si="249"/>
        <v>24831.081184831477</v>
      </c>
      <c r="AW235" s="1">
        <f t="shared" si="250"/>
        <v>8802.8390061584669</v>
      </c>
      <c r="AX235" s="1">
        <f t="shared" si="309"/>
        <v>191162.09986161982</v>
      </c>
      <c r="AY235" s="1">
        <f t="shared" si="296"/>
        <v>33508.83342644693</v>
      </c>
      <c r="AZ235" s="1">
        <f t="shared" si="297"/>
        <v>8057.8558941129459</v>
      </c>
      <c r="BA235" s="1">
        <f t="shared" si="310"/>
        <v>14172.242781270896</v>
      </c>
      <c r="BB235" s="1">
        <f t="shared" si="311"/>
        <v>30884.876883112498</v>
      </c>
      <c r="BC235" s="1">
        <f t="shared" si="312"/>
        <v>39303.894577929437</v>
      </c>
      <c r="BD235" s="1">
        <f t="shared" si="313"/>
        <v>180.33032929618082</v>
      </c>
      <c r="BE235" s="2">
        <f t="shared" si="319"/>
        <v>0.05</v>
      </c>
      <c r="BF235" s="2">
        <f t="shared" si="320"/>
        <v>3.8949976355871406E-2</v>
      </c>
      <c r="BG235" s="2">
        <f t="shared" si="321"/>
        <v>0.05</v>
      </c>
      <c r="BH235" s="2">
        <f t="shared" si="298"/>
        <v>4.7159804409534663E-2</v>
      </c>
      <c r="BI235" s="2">
        <f t="shared" si="314"/>
        <v>2.5000000000000006E-4</v>
      </c>
      <c r="BJ235" s="2">
        <f t="shared" si="299"/>
        <v>1.5171006581229417E-4</v>
      </c>
      <c r="BK235" s="2">
        <f t="shared" si="300"/>
        <v>2.5000000000000006E-4</v>
      </c>
      <c r="BL235" s="2">
        <f t="shared" si="301"/>
        <v>69.618634450380895</v>
      </c>
      <c r="BM235" s="2">
        <f t="shared" si="302"/>
        <v>18.835624803706011</v>
      </c>
      <c r="BN235" s="2">
        <f t="shared" si="303"/>
        <v>11.003548757698086</v>
      </c>
      <c r="BO235" s="2">
        <f t="shared" si="315"/>
        <v>457.26429541713753</v>
      </c>
      <c r="BP235" s="2">
        <f t="shared" si="316"/>
        <v>39.66505409305573</v>
      </c>
      <c r="BQ235" s="2">
        <f t="shared" si="317"/>
        <v>6.8353119551213144</v>
      </c>
      <c r="BR235" s="11">
        <f t="shared" si="318"/>
        <v>3.2570236991287665E-2</v>
      </c>
      <c r="BS235" s="17">
        <f t="shared" si="294"/>
        <v>8.8966128828265028E-4</v>
      </c>
      <c r="BT235" s="17">
        <f t="shared" si="295"/>
        <v>5.8387906151823911E-3</v>
      </c>
      <c r="BU235" s="12">
        <f>(BU$3*temperature!$I345+BU$4*temperature!$I345^2+BU$5*temperature!$I345^6)*(K235/K$56)^$BW$1</f>
        <v>-15.940159189230334</v>
      </c>
      <c r="BV235" s="12">
        <f>(BV$3*temperature!$I345+BV$4*temperature!$I345^2+BV$5*temperature!$I345^6)*(L235/L$56)^$BW$1</f>
        <v>-12.053425690570958</v>
      </c>
      <c r="BW235" s="12">
        <f>(BW$3*temperature!$I345+BW$4*temperature!$I345^2+BW$5*temperature!$I345^6)*(M235/M$56)^$BW$1</f>
        <v>-11.277020360426496</v>
      </c>
      <c r="BX235" s="12">
        <f>(BX$3*temperature!$M345+BX$4*temperature!$M345^2+BX$5*temperature!$M345^6)*(K235/K$56)^$BW$1</f>
        <v>-15.940165558972923</v>
      </c>
      <c r="BY235" s="12">
        <f>(BY$3*temperature!$M345+BY$4*temperature!$M345^2+BY$5*temperature!$M345^6)*(L235/L$56)^$BW$1</f>
        <v>-12.053429976840356</v>
      </c>
      <c r="BZ235" s="12">
        <f>(BZ$3*temperature!$M345+BZ$4*temperature!$M345^2+BZ$5*temperature!$M345^6)*(M235/M$56)^$BW$1</f>
        <v>-11.277023952649488</v>
      </c>
      <c r="CA235" s="19">
        <f t="shared" si="304"/>
        <v>-6.3697425893849413E-6</v>
      </c>
      <c r="CB235" s="19">
        <f t="shared" si="305"/>
        <v>-4.286269398079412E-6</v>
      </c>
      <c r="CC235" s="19">
        <f t="shared" si="306"/>
        <v>-3.5922229919549409E-6</v>
      </c>
      <c r="CD235" s="19">
        <f t="shared" si="307"/>
        <v>-2.4640834438744954E-2</v>
      </c>
      <c r="CE235" s="19">
        <f t="shared" si="308"/>
        <v>-2.1921996511133332E-5</v>
      </c>
      <c r="CF235" s="19"/>
      <c r="CG235" s="19"/>
      <c r="CH235" s="19"/>
    </row>
    <row r="236" spans="1:86" x14ac:dyDescent="0.3">
      <c r="A236" s="2">
        <f t="shared" si="251"/>
        <v>2190</v>
      </c>
      <c r="B236" s="5">
        <f t="shared" si="252"/>
        <v>1165.396906018148</v>
      </c>
      <c r="C236" s="5">
        <f t="shared" si="253"/>
        <v>2964.1259686261246</v>
      </c>
      <c r="D236" s="5">
        <f t="shared" si="254"/>
        <v>4369.8241033771992</v>
      </c>
      <c r="E236" s="15">
        <f t="shared" si="255"/>
        <v>4.0167696235679688E-7</v>
      </c>
      <c r="F236" s="15">
        <f t="shared" si="256"/>
        <v>7.9133055048466909E-7</v>
      </c>
      <c r="G236" s="15">
        <f t="shared" si="257"/>
        <v>1.6154731694946537E-6</v>
      </c>
      <c r="H236" s="5">
        <f t="shared" si="258"/>
        <v>278958.82009756356</v>
      </c>
      <c r="I236" s="5">
        <f t="shared" si="259"/>
        <v>124637.30283674208</v>
      </c>
      <c r="J236" s="5">
        <f t="shared" si="260"/>
        <v>44174.797882877705</v>
      </c>
      <c r="K236" s="5">
        <f t="shared" si="261"/>
        <v>239368.08022829908</v>
      </c>
      <c r="L236" s="5">
        <f t="shared" si="262"/>
        <v>42048.585031799979</v>
      </c>
      <c r="M236" s="5">
        <f t="shared" si="263"/>
        <v>10109.056300169475</v>
      </c>
      <c r="N236" s="15">
        <f t="shared" si="264"/>
        <v>1.7386517581676753E-3</v>
      </c>
      <c r="O236" s="15">
        <f t="shared" si="265"/>
        <v>3.8806065653846922E-3</v>
      </c>
      <c r="P236" s="15">
        <f t="shared" si="266"/>
        <v>3.6472662714290838E-3</v>
      </c>
      <c r="Q236" s="5">
        <f t="shared" si="267"/>
        <v>5623.9245772053373</v>
      </c>
      <c r="R236" s="5">
        <f t="shared" si="268"/>
        <v>8228.5556944132441</v>
      </c>
      <c r="S236" s="5">
        <f t="shared" si="269"/>
        <v>4983.3413972972694</v>
      </c>
      <c r="T236" s="5">
        <f t="shared" si="270"/>
        <v>20.160411401361735</v>
      </c>
      <c r="U236" s="5">
        <f t="shared" si="271"/>
        <v>66.020007711427567</v>
      </c>
      <c r="V236" s="5">
        <f t="shared" si="272"/>
        <v>112.80960267231531</v>
      </c>
      <c r="W236" s="15">
        <f t="shared" si="273"/>
        <v>-1.0734613539272964E-2</v>
      </c>
      <c r="X236" s="15">
        <f t="shared" si="274"/>
        <v>-1.217998157191269E-2</v>
      </c>
      <c r="Y236" s="15">
        <f t="shared" si="275"/>
        <v>-9.7425357312937999E-3</v>
      </c>
      <c r="Z236" s="5">
        <f t="shared" si="290"/>
        <v>6010.9576986616612</v>
      </c>
      <c r="AA236" s="5">
        <f t="shared" si="291"/>
        <v>24188.414942639774</v>
      </c>
      <c r="AB236" s="5">
        <f t="shared" si="292"/>
        <v>64627.624422880974</v>
      </c>
      <c r="AC236" s="16">
        <f t="shared" si="276"/>
        <v>1.1149310184261045</v>
      </c>
      <c r="AD236" s="16">
        <f t="shared" si="277"/>
        <v>3.033178958122225</v>
      </c>
      <c r="AE236" s="16">
        <f t="shared" si="278"/>
        <v>13.567626476240331</v>
      </c>
      <c r="AF236" s="15">
        <f t="shared" si="279"/>
        <v>-4.0504037456468023E-3</v>
      </c>
      <c r="AG236" s="15">
        <f t="shared" si="280"/>
        <v>2.9673830763510267E-4</v>
      </c>
      <c r="AH236" s="15">
        <f t="shared" si="281"/>
        <v>9.7937136394747881E-3</v>
      </c>
      <c r="AI236" s="1">
        <f t="shared" si="245"/>
        <v>545899.54600349627</v>
      </c>
      <c r="AJ236" s="1">
        <f t="shared" si="246"/>
        <v>238775.54119072121</v>
      </c>
      <c r="AK236" s="1">
        <f t="shared" si="247"/>
        <v>84858.144688086802</v>
      </c>
      <c r="AL236" s="14">
        <f t="shared" si="282"/>
        <v>83.268181563949398</v>
      </c>
      <c r="AM236" s="14">
        <f t="shared" si="283"/>
        <v>19.878735057845144</v>
      </c>
      <c r="AN236" s="14">
        <f t="shared" si="284"/>
        <v>6.2972505409251331</v>
      </c>
      <c r="AO236" s="11">
        <f t="shared" si="285"/>
        <v>3.3779039566255277E-3</v>
      </c>
      <c r="AP236" s="11">
        <f t="shared" si="286"/>
        <v>4.2552680748901978E-3</v>
      </c>
      <c r="AQ236" s="11">
        <f t="shared" si="287"/>
        <v>3.8600650493363399E-3</v>
      </c>
      <c r="AR236" s="1">
        <f t="shared" si="293"/>
        <v>278958.82009756356</v>
      </c>
      <c r="AS236" s="1">
        <f t="shared" si="288"/>
        <v>124637.30283674208</v>
      </c>
      <c r="AT236" s="1">
        <f t="shared" si="289"/>
        <v>44174.797882877705</v>
      </c>
      <c r="AU236" s="1">
        <f t="shared" si="248"/>
        <v>55791.764019512717</v>
      </c>
      <c r="AV236" s="1">
        <f t="shared" si="249"/>
        <v>24927.460567348418</v>
      </c>
      <c r="AW236" s="1">
        <f t="shared" si="250"/>
        <v>8834.9595765755421</v>
      </c>
      <c r="AX236" s="1">
        <f t="shared" si="309"/>
        <v>191494.46418263923</v>
      </c>
      <c r="AY236" s="1">
        <f t="shared" si="296"/>
        <v>33638.868025439981</v>
      </c>
      <c r="AZ236" s="1">
        <f t="shared" si="297"/>
        <v>8087.24504013558</v>
      </c>
      <c r="BA236" s="1">
        <f t="shared" si="310"/>
        <v>14174.272933908031</v>
      </c>
      <c r="BB236" s="1">
        <f t="shared" si="311"/>
        <v>30896.381668980208</v>
      </c>
      <c r="BC236" s="1">
        <f t="shared" si="312"/>
        <v>39319.866989955226</v>
      </c>
      <c r="BD236" s="1">
        <f t="shared" si="313"/>
        <v>175.1432071183834</v>
      </c>
      <c r="BE236" s="2">
        <f t="shared" si="319"/>
        <v>0.05</v>
      </c>
      <c r="BF236" s="2">
        <f t="shared" si="320"/>
        <v>3.8949976355871406E-2</v>
      </c>
      <c r="BG236" s="2">
        <f t="shared" si="321"/>
        <v>0.05</v>
      </c>
      <c r="BH236" s="2">
        <f t="shared" si="298"/>
        <v>4.7181366432501745E-2</v>
      </c>
      <c r="BI236" s="2">
        <f t="shared" si="314"/>
        <v>2.5000000000000006E-4</v>
      </c>
      <c r="BJ236" s="2">
        <f t="shared" si="299"/>
        <v>1.5171006581229417E-4</v>
      </c>
      <c r="BK236" s="2">
        <f t="shared" si="300"/>
        <v>2.5000000000000006E-4</v>
      </c>
      <c r="BL236" s="2">
        <f t="shared" si="301"/>
        <v>69.739705024390901</v>
      </c>
      <c r="BM236" s="2">
        <f t="shared" si="302"/>
        <v>18.90873341602898</v>
      </c>
      <c r="BN236" s="2">
        <f t="shared" si="303"/>
        <v>11.043699470719428</v>
      </c>
      <c r="BO236" s="2">
        <f t="shared" si="315"/>
        <v>464.08381838999424</v>
      </c>
      <c r="BP236" s="2">
        <f t="shared" si="316"/>
        <v>40.140042330701682</v>
      </c>
      <c r="BQ236" s="2">
        <f t="shared" si="317"/>
        <v>6.83528108565877</v>
      </c>
      <c r="BR236" s="11">
        <f t="shared" si="318"/>
        <v>3.2521609088746545E-2</v>
      </c>
      <c r="BS236" s="17">
        <f t="shared" si="294"/>
        <v>8.6159881082274194E-4</v>
      </c>
      <c r="BT236" s="17">
        <f t="shared" si="295"/>
        <v>5.6687287526042632E-3</v>
      </c>
      <c r="BU236" s="12">
        <f>(BU$3*temperature!$I346+BU$4*temperature!$I346^2+BU$5*temperature!$I346^6)*(K236/K$56)^$BW$1</f>
        <v>-16.115463545422386</v>
      </c>
      <c r="BV236" s="12">
        <f>(BV$3*temperature!$I346+BV$4*temperature!$I346^2+BV$5*temperature!$I346^6)*(L236/L$56)^$BW$1</f>
        <v>-12.164298367353453</v>
      </c>
      <c r="BW236" s="12">
        <f>(BW$3*temperature!$I346+BW$4*temperature!$I346^2+BW$5*temperature!$I346^6)*(M236/M$56)^$BW$1</f>
        <v>-11.369447506354881</v>
      </c>
      <c r="BX236" s="12">
        <f>(BX$3*temperature!$M346+BX$4*temperature!$M346^2+BX$5*temperature!$M346^6)*(K236/K$56)^$BW$1</f>
        <v>-16.115469907375321</v>
      </c>
      <c r="BY236" s="12">
        <f>(BY$3*temperature!$M346+BY$4*temperature!$M346^2+BY$5*temperature!$M346^6)*(L236/L$56)^$BW$1</f>
        <v>-12.164302644843575</v>
      </c>
      <c r="BZ236" s="12">
        <f>(BZ$3*temperature!$M346+BZ$4*temperature!$M346^2+BZ$5*temperature!$M346^6)*(M236/M$56)^$BW$1</f>
        <v>-11.369451090319538</v>
      </c>
      <c r="CA236" s="19">
        <f t="shared" si="304"/>
        <v>-6.3619529342417991E-6</v>
      </c>
      <c r="CB236" s="19">
        <f t="shared" si="305"/>
        <v>-4.277490122106542E-6</v>
      </c>
      <c r="CC236" s="19">
        <f t="shared" si="306"/>
        <v>-3.5839646574942208E-6</v>
      </c>
      <c r="CD236" s="19">
        <f t="shared" si="307"/>
        <v>-2.4661786301466745E-2</v>
      </c>
      <c r="CE236" s="19">
        <f t="shared" si="308"/>
        <v>-2.1248565750108335E-5</v>
      </c>
      <c r="CF236" s="19"/>
      <c r="CG236" s="19"/>
      <c r="CH236" s="19"/>
    </row>
    <row r="237" spans="1:86" x14ac:dyDescent="0.3">
      <c r="A237" s="2">
        <f t="shared" si="251"/>
        <v>2191</v>
      </c>
      <c r="B237" s="5">
        <f t="shared" si="252"/>
        <v>1165.3973507255828</v>
      </c>
      <c r="C237" s="5">
        <f t="shared" si="253"/>
        <v>2964.1281969493875</v>
      </c>
      <c r="D237" s="5">
        <f t="shared" si="254"/>
        <v>4369.830809744114</v>
      </c>
      <c r="E237" s="15">
        <f t="shared" si="255"/>
        <v>3.8159311423895703E-7</v>
      </c>
      <c r="F237" s="15">
        <f t="shared" si="256"/>
        <v>7.5176402296043561E-7</v>
      </c>
      <c r="G237" s="15">
        <f t="shared" si="257"/>
        <v>1.5346995110199209E-6</v>
      </c>
      <c r="H237" s="5">
        <f t="shared" si="258"/>
        <v>279430.77115532412</v>
      </c>
      <c r="I237" s="5">
        <f t="shared" si="259"/>
        <v>125114.35963183049</v>
      </c>
      <c r="J237" s="5">
        <f t="shared" si="260"/>
        <v>44333.84886309001</v>
      </c>
      <c r="K237" s="5">
        <f t="shared" si="261"/>
        <v>239772.95896661255</v>
      </c>
      <c r="L237" s="5">
        <f t="shared" si="262"/>
        <v>42209.496795919724</v>
      </c>
      <c r="M237" s="5">
        <f t="shared" si="263"/>
        <v>10145.438300318561</v>
      </c>
      <c r="N237" s="15">
        <f t="shared" si="264"/>
        <v>1.6914483248029466E-3</v>
      </c>
      <c r="O237" s="15">
        <f t="shared" si="265"/>
        <v>3.8268056819998897E-3</v>
      </c>
      <c r="P237" s="15">
        <f t="shared" si="266"/>
        <v>3.5989511848377731E-3</v>
      </c>
      <c r="Q237" s="5">
        <f t="shared" si="267"/>
        <v>5572.9665108582885</v>
      </c>
      <c r="R237" s="5">
        <f t="shared" si="268"/>
        <v>8159.4437188904785</v>
      </c>
      <c r="S237" s="5">
        <f t="shared" si="269"/>
        <v>4952.55868832338</v>
      </c>
      <c r="T237" s="5">
        <f t="shared" si="270"/>
        <v>19.943997176175365</v>
      </c>
      <c r="U237" s="5">
        <f t="shared" si="271"/>
        <v>65.215885234124841</v>
      </c>
      <c r="V237" s="5">
        <f t="shared" si="272"/>
        <v>111.71055108744721</v>
      </c>
      <c r="W237" s="15">
        <f t="shared" si="273"/>
        <v>-1.0734613539272964E-2</v>
      </c>
      <c r="X237" s="15">
        <f t="shared" si="274"/>
        <v>-1.217998157191269E-2</v>
      </c>
      <c r="Y237" s="15">
        <f t="shared" si="275"/>
        <v>-9.7425357312937999E-3</v>
      </c>
      <c r="Z237" s="5">
        <f t="shared" si="290"/>
        <v>5932.6462206606875</v>
      </c>
      <c r="AA237" s="5">
        <f t="shared" si="291"/>
        <v>23993.659640577338</v>
      </c>
      <c r="AB237" s="5">
        <f t="shared" si="292"/>
        <v>64860.57395327733</v>
      </c>
      <c r="AC237" s="16">
        <f t="shared" si="276"/>
        <v>1.1104150976529337</v>
      </c>
      <c r="AD237" s="16">
        <f t="shared" si="277"/>
        <v>3.0340790185130126</v>
      </c>
      <c r="AE237" s="16">
        <f t="shared" si="278"/>
        <v>13.700503924715985</v>
      </c>
      <c r="AF237" s="15">
        <f t="shared" si="279"/>
        <v>-4.0504037456468023E-3</v>
      </c>
      <c r="AG237" s="15">
        <f t="shared" si="280"/>
        <v>2.9673830763510267E-4</v>
      </c>
      <c r="AH237" s="15">
        <f t="shared" si="281"/>
        <v>9.7937136394747881E-3</v>
      </c>
      <c r="AI237" s="1">
        <f t="shared" si="245"/>
        <v>547101.35542265943</v>
      </c>
      <c r="AJ237" s="1">
        <f t="shared" si="246"/>
        <v>239825.44763899752</v>
      </c>
      <c r="AK237" s="1">
        <f t="shared" si="247"/>
        <v>85207.289795853663</v>
      </c>
      <c r="AL237" s="14">
        <f t="shared" si="282"/>
        <v>83.546640764715619</v>
      </c>
      <c r="AM237" s="14">
        <f t="shared" si="283"/>
        <v>19.962478511039386</v>
      </c>
      <c r="AN237" s="14">
        <f t="shared" si="284"/>
        <v>6.3213152596778732</v>
      </c>
      <c r="AO237" s="11">
        <f t="shared" si="285"/>
        <v>3.3441249170592722E-3</v>
      </c>
      <c r="AP237" s="11">
        <f t="shared" si="286"/>
        <v>4.2127153941412957E-3</v>
      </c>
      <c r="AQ237" s="11">
        <f t="shared" si="287"/>
        <v>3.8214643988429766E-3</v>
      </c>
      <c r="AR237" s="1">
        <f t="shared" si="293"/>
        <v>279430.77115532412</v>
      </c>
      <c r="AS237" s="1">
        <f t="shared" si="288"/>
        <v>125114.35963183049</v>
      </c>
      <c r="AT237" s="1">
        <f t="shared" si="289"/>
        <v>44333.84886309001</v>
      </c>
      <c r="AU237" s="1">
        <f t="shared" si="248"/>
        <v>55886.154231064829</v>
      </c>
      <c r="AV237" s="1">
        <f t="shared" si="249"/>
        <v>25022.871926366101</v>
      </c>
      <c r="AW237" s="1">
        <f t="shared" si="250"/>
        <v>8866.7697726180031</v>
      </c>
      <c r="AX237" s="1">
        <f t="shared" si="309"/>
        <v>191818.36717329003</v>
      </c>
      <c r="AY237" s="1">
        <f t="shared" si="296"/>
        <v>33767.597436735778</v>
      </c>
      <c r="AZ237" s="1">
        <f t="shared" si="297"/>
        <v>8116.3506402548492</v>
      </c>
      <c r="BA237" s="1">
        <f t="shared" si="310"/>
        <v>14176.247886887673</v>
      </c>
      <c r="BB237" s="1">
        <f t="shared" si="311"/>
        <v>30907.726389606214</v>
      </c>
      <c r="BC237" s="1">
        <f t="shared" si="312"/>
        <v>39335.625909616887</v>
      </c>
      <c r="BD237" s="1">
        <f t="shared" si="313"/>
        <v>170.10438569163716</v>
      </c>
      <c r="BE237" s="2">
        <f t="shared" si="319"/>
        <v>0.05</v>
      </c>
      <c r="BF237" s="2">
        <f t="shared" si="320"/>
        <v>3.8949976355871406E-2</v>
      </c>
      <c r="BG237" s="2">
        <f t="shared" si="321"/>
        <v>0.05</v>
      </c>
      <c r="BH237" s="2">
        <f t="shared" si="298"/>
        <v>4.7202877583307129E-2</v>
      </c>
      <c r="BI237" s="2">
        <f t="shared" si="314"/>
        <v>2.5000000000000006E-4</v>
      </c>
      <c r="BJ237" s="2">
        <f t="shared" si="299"/>
        <v>1.5171006581229417E-4</v>
      </c>
      <c r="BK237" s="2">
        <f t="shared" si="300"/>
        <v>2.5000000000000006E-4</v>
      </c>
      <c r="BL237" s="2">
        <f t="shared" si="301"/>
        <v>69.857692788831045</v>
      </c>
      <c r="BM237" s="2">
        <f t="shared" si="302"/>
        <v>18.981107733808045</v>
      </c>
      <c r="BN237" s="2">
        <f t="shared" si="303"/>
        <v>11.083462215772505</v>
      </c>
      <c r="BO237" s="2">
        <f t="shared" si="315"/>
        <v>471.00528290764225</v>
      </c>
      <c r="BP237" s="2">
        <f t="shared" si="316"/>
        <v>40.620742499809261</v>
      </c>
      <c r="BQ237" s="2">
        <f t="shared" si="317"/>
        <v>6.8352538623889068</v>
      </c>
      <c r="BR237" s="11">
        <f t="shared" si="318"/>
        <v>3.2473504697861005E-2</v>
      </c>
      <c r="BS237" s="17">
        <f t="shared" si="294"/>
        <v>8.344608027943814E-4</v>
      </c>
      <c r="BT237" s="17">
        <f t="shared" si="295"/>
        <v>5.5036201481594785E-3</v>
      </c>
      <c r="BU237" s="12">
        <f>(BU$3*temperature!$I347+BU$4*temperature!$I347^2+BU$5*temperature!$I347^6)*(K237/K$56)^$BW$1</f>
        <v>-16.290647258485031</v>
      </c>
      <c r="BV237" s="12">
        <f>(BV$3*temperature!$I347+BV$4*temperature!$I347^2+BV$5*temperature!$I347^6)*(L237/L$56)^$BW$1</f>
        <v>-12.274968361409078</v>
      </c>
      <c r="BW237" s="12">
        <f>(BW$3*temperature!$I347+BW$4*temperature!$I347^2+BW$5*temperature!$I347^6)*(M237/M$56)^$BW$1</f>
        <v>-11.461685251093495</v>
      </c>
      <c r="BX237" s="12">
        <f>(BX$3*temperature!$M347+BX$4*temperature!$M347^2+BX$5*temperature!$M347^6)*(K237/K$56)^$BW$1</f>
        <v>-16.290653612641293</v>
      </c>
      <c r="BY237" s="12">
        <f>(BY$3*temperature!$M347+BY$4*temperature!$M347^2+BY$5*temperature!$M347^6)*(L237/L$56)^$BW$1</f>
        <v>-12.274972630152815</v>
      </c>
      <c r="BZ237" s="12">
        <f>(BZ$3*temperature!$M347+BZ$4*temperature!$M347^2+BZ$5*temperature!$M347^6)*(M237/M$56)^$BW$1</f>
        <v>-11.461688826842698</v>
      </c>
      <c r="CA237" s="19">
        <f t="shared" si="304"/>
        <v>-6.3541562624891412E-6</v>
      </c>
      <c r="CB237" s="19">
        <f t="shared" si="305"/>
        <v>-4.2687437371569104E-6</v>
      </c>
      <c r="CC237" s="19">
        <f t="shared" si="306"/>
        <v>-3.5757492025112469E-6</v>
      </c>
      <c r="CD237" s="19">
        <f t="shared" si="307"/>
        <v>-2.4681546482919949E-2</v>
      </c>
      <c r="CE237" s="19">
        <f t="shared" si="308"/>
        <v>-2.059578309234422E-5</v>
      </c>
      <c r="CF237" s="19"/>
      <c r="CG237" s="19"/>
      <c r="CH237" s="19"/>
    </row>
    <row r="238" spans="1:86" x14ac:dyDescent="0.3">
      <c r="A238" s="2">
        <f t="shared" si="251"/>
        <v>2192</v>
      </c>
      <c r="B238" s="5">
        <f t="shared" si="252"/>
        <v>1165.3977731978071</v>
      </c>
      <c r="C238" s="5">
        <f t="shared" si="253"/>
        <v>2964.1303138580784</v>
      </c>
      <c r="D238" s="5">
        <f t="shared" si="254"/>
        <v>4369.8371808024613</v>
      </c>
      <c r="E238" s="15">
        <f t="shared" si="255"/>
        <v>3.6251345852700916E-7</v>
      </c>
      <c r="F238" s="15">
        <f t="shared" si="256"/>
        <v>7.141758218124138E-7</v>
      </c>
      <c r="G238" s="15">
        <f t="shared" si="257"/>
        <v>1.4579645354689247E-6</v>
      </c>
      <c r="H238" s="5">
        <f t="shared" si="258"/>
        <v>279890.46439121588</v>
      </c>
      <c r="I238" s="5">
        <f t="shared" si="259"/>
        <v>125586.57967365242</v>
      </c>
      <c r="J238" s="5">
        <f t="shared" si="260"/>
        <v>44491.350458288536</v>
      </c>
      <c r="K238" s="5">
        <f t="shared" si="261"/>
        <v>240167.32383416788</v>
      </c>
      <c r="L238" s="5">
        <f t="shared" si="262"/>
        <v>42368.778149362246</v>
      </c>
      <c r="M238" s="5">
        <f t="shared" si="263"/>
        <v>10181.466406516845</v>
      </c>
      <c r="N238" s="15">
        <f t="shared" si="264"/>
        <v>1.6447428819954535E-3</v>
      </c>
      <c r="O238" s="15">
        <f t="shared" si="265"/>
        <v>3.7735904365938655E-3</v>
      </c>
      <c r="P238" s="15">
        <f t="shared" si="266"/>
        <v>3.5511631071820648E-3</v>
      </c>
      <c r="Q238" s="5">
        <f t="shared" si="267"/>
        <v>5522.2125734639403</v>
      </c>
      <c r="R238" s="5">
        <f t="shared" si="268"/>
        <v>8090.4829950762814</v>
      </c>
      <c r="S238" s="5">
        <f t="shared" si="269"/>
        <v>4921.7313824161192</v>
      </c>
      <c r="T238" s="5">
        <f t="shared" si="270"/>
        <v>19.729906074060771</v>
      </c>
      <c r="U238" s="5">
        <f t="shared" si="271"/>
        <v>64.421556953777227</v>
      </c>
      <c r="V238" s="5">
        <f t="shared" si="272"/>
        <v>110.62220705191524</v>
      </c>
      <c r="W238" s="15">
        <f t="shared" si="273"/>
        <v>-1.0734613539272964E-2</v>
      </c>
      <c r="X238" s="15">
        <f t="shared" si="274"/>
        <v>-1.217998157191269E-2</v>
      </c>
      <c r="Y238" s="15">
        <f t="shared" si="275"/>
        <v>-9.7425357312937999E-3</v>
      </c>
      <c r="Z238" s="5">
        <f t="shared" si="290"/>
        <v>5855.0789632548385</v>
      </c>
      <c r="AA238" s="5">
        <f t="shared" si="291"/>
        <v>23799.195950943413</v>
      </c>
      <c r="AB238" s="5">
        <f t="shared" si="292"/>
        <v>65091.224279254275</v>
      </c>
      <c r="AC238" s="16">
        <f t="shared" si="276"/>
        <v>1.1059174681821775</v>
      </c>
      <c r="AD238" s="16">
        <f t="shared" si="277"/>
        <v>3.0349793459861973</v>
      </c>
      <c r="AE238" s="16">
        <f t="shared" si="278"/>
        <v>13.834682736871153</v>
      </c>
      <c r="AF238" s="15">
        <f t="shared" si="279"/>
        <v>-4.0504037456468023E-3</v>
      </c>
      <c r="AG238" s="15">
        <f t="shared" si="280"/>
        <v>2.9673830763510267E-4</v>
      </c>
      <c r="AH238" s="15">
        <f t="shared" si="281"/>
        <v>9.7937136394747881E-3</v>
      </c>
      <c r="AI238" s="1">
        <f t="shared" si="245"/>
        <v>548277.37411145831</v>
      </c>
      <c r="AJ238" s="1">
        <f t="shared" si="246"/>
        <v>240865.77480146385</v>
      </c>
      <c r="AK238" s="1">
        <f t="shared" si="247"/>
        <v>85553.330588886311</v>
      </c>
      <c r="AL238" s="14">
        <f t="shared" si="282"/>
        <v>83.823237263802326</v>
      </c>
      <c r="AM238" s="14">
        <f t="shared" si="283"/>
        <v>20.045733789162771</v>
      </c>
      <c r="AN238" s="14">
        <f t="shared" si="284"/>
        <v>6.3452303740844069</v>
      </c>
      <c r="AO238" s="11">
        <f t="shared" si="285"/>
        <v>3.3106836678886793E-3</v>
      </c>
      <c r="AP238" s="11">
        <f t="shared" si="286"/>
        <v>4.1705882401998828E-3</v>
      </c>
      <c r="AQ238" s="11">
        <f t="shared" si="287"/>
        <v>3.7832497548545467E-3</v>
      </c>
      <c r="AR238" s="1">
        <f t="shared" si="293"/>
        <v>279890.46439121588</v>
      </c>
      <c r="AS238" s="1">
        <f t="shared" si="288"/>
        <v>125586.57967365242</v>
      </c>
      <c r="AT238" s="1">
        <f t="shared" si="289"/>
        <v>44491.350458288536</v>
      </c>
      <c r="AU238" s="1">
        <f t="shared" si="248"/>
        <v>55978.09287824318</v>
      </c>
      <c r="AV238" s="1">
        <f t="shared" si="249"/>
        <v>25117.315934730486</v>
      </c>
      <c r="AW238" s="1">
        <f t="shared" si="250"/>
        <v>8898.2700916577069</v>
      </c>
      <c r="AX238" s="1">
        <f t="shared" si="309"/>
        <v>192133.8590673343</v>
      </c>
      <c r="AY238" s="1">
        <f t="shared" si="296"/>
        <v>33895.022519489801</v>
      </c>
      <c r="AZ238" s="1">
        <f t="shared" si="297"/>
        <v>8145.173125213475</v>
      </c>
      <c r="BA238" s="1">
        <f t="shared" si="310"/>
        <v>14178.168231081891</v>
      </c>
      <c r="BB238" s="1">
        <f t="shared" si="311"/>
        <v>30918.912825320585</v>
      </c>
      <c r="BC238" s="1">
        <f t="shared" si="312"/>
        <v>39351.173775720657</v>
      </c>
      <c r="BD238" s="1">
        <f t="shared" si="313"/>
        <v>165.20966173264162</v>
      </c>
      <c r="BE238" s="2">
        <f t="shared" si="319"/>
        <v>0.05</v>
      </c>
      <c r="BF238" s="2">
        <f t="shared" si="320"/>
        <v>3.8949976355871406E-2</v>
      </c>
      <c r="BG238" s="2">
        <f t="shared" si="321"/>
        <v>0.05</v>
      </c>
      <c r="BH238" s="2">
        <f t="shared" si="298"/>
        <v>4.7224335929327739E-2</v>
      </c>
      <c r="BI238" s="2">
        <f t="shared" si="314"/>
        <v>2.5000000000000006E-4</v>
      </c>
      <c r="BJ238" s="2">
        <f t="shared" si="299"/>
        <v>1.5171006581229417E-4</v>
      </c>
      <c r="BK238" s="2">
        <f t="shared" si="300"/>
        <v>2.5000000000000006E-4</v>
      </c>
      <c r="BL238" s="2">
        <f t="shared" si="301"/>
        <v>69.972616097803993</v>
      </c>
      <c r="BM238" s="2">
        <f t="shared" si="302"/>
        <v>19.052748267430733</v>
      </c>
      <c r="BN238" s="2">
        <f t="shared" si="303"/>
        <v>11.122837614572136</v>
      </c>
      <c r="BO238" s="2">
        <f t="shared" si="315"/>
        <v>478.03021299583776</v>
      </c>
      <c r="BP238" s="2">
        <f t="shared" si="316"/>
        <v>41.107223277512595</v>
      </c>
      <c r="BQ238" s="2">
        <f t="shared" si="317"/>
        <v>6.8352302404717129</v>
      </c>
      <c r="BR238" s="11">
        <f t="shared" si="318"/>
        <v>3.2425916986642517E-2</v>
      </c>
      <c r="BS238" s="17">
        <f t="shared" si="294"/>
        <v>8.0821522198632563E-4</v>
      </c>
      <c r="BT238" s="17">
        <f t="shared" si="295"/>
        <v>5.343320532193668E-3</v>
      </c>
      <c r="BU238" s="12">
        <f>(BU$3*temperature!$I348+BU$4*temperature!$I348^2+BU$5*temperature!$I348^6)*(K238/K$56)^$BW$1</f>
        <v>-16.465705800258981</v>
      </c>
      <c r="BV238" s="12">
        <f>(BV$3*temperature!$I348+BV$4*temperature!$I348^2+BV$5*temperature!$I348^6)*(L238/L$56)^$BW$1</f>
        <v>-12.385433637257778</v>
      </c>
      <c r="BW238" s="12">
        <f>(BW$3*temperature!$I348+BW$4*temperature!$I348^2+BW$5*temperature!$I348^6)*(M238/M$56)^$BW$1</f>
        <v>-11.553732065377631</v>
      </c>
      <c r="BX238" s="12">
        <f>(BX$3*temperature!$M348+BX$4*temperature!$M348^2+BX$5*temperature!$M348^6)*(K238/K$56)^$BW$1</f>
        <v>-16.465712146614592</v>
      </c>
      <c r="BY238" s="12">
        <f>(BY$3*temperature!$M348+BY$4*temperature!$M348^2+BY$5*temperature!$M348^6)*(L238/L$56)^$BW$1</f>
        <v>-12.385437897289389</v>
      </c>
      <c r="BZ238" s="12">
        <f>(BZ$3*temperature!$M348+BZ$4*temperature!$M348^2+BZ$5*temperature!$M348^6)*(M238/M$56)^$BW$1</f>
        <v>-11.553735632955009</v>
      </c>
      <c r="CA238" s="19">
        <f t="shared" si="304"/>
        <v>-6.3463556116971631E-6</v>
      </c>
      <c r="CB238" s="19">
        <f t="shared" si="305"/>
        <v>-4.2600316110252834E-6</v>
      </c>
      <c r="CC238" s="19">
        <f t="shared" si="306"/>
        <v>-3.5675773784049625E-6</v>
      </c>
      <c r="CD238" s="19">
        <f t="shared" si="307"/>
        <v>-2.4700135541097002E-2</v>
      </c>
      <c r="CE238" s="19">
        <f t="shared" si="308"/>
        <v>-1.9963025529440045E-5</v>
      </c>
      <c r="CF238" s="19"/>
      <c r="CG238" s="19"/>
      <c r="CH238" s="19"/>
    </row>
    <row r="239" spans="1:86" x14ac:dyDescent="0.3">
      <c r="A239" s="2">
        <f t="shared" si="251"/>
        <v>2193</v>
      </c>
      <c r="B239" s="5">
        <f t="shared" si="252"/>
        <v>1165.3981745465655</v>
      </c>
      <c r="C239" s="5">
        <f t="shared" si="253"/>
        <v>2964.1323249227712</v>
      </c>
      <c r="D239" s="5">
        <f t="shared" si="254"/>
        <v>4369.8432333167148</v>
      </c>
      <c r="E239" s="15">
        <f t="shared" si="255"/>
        <v>3.4438778560065868E-7</v>
      </c>
      <c r="F239" s="15">
        <f t="shared" si="256"/>
        <v>6.7846703072179308E-7</v>
      </c>
      <c r="G239" s="15">
        <f t="shared" si="257"/>
        <v>1.3850663086954785E-6</v>
      </c>
      <c r="H239" s="5">
        <f t="shared" si="258"/>
        <v>280337.97380081034</v>
      </c>
      <c r="I239" s="5">
        <f t="shared" si="259"/>
        <v>126053.96704282063</v>
      </c>
      <c r="J239" s="5">
        <f t="shared" si="260"/>
        <v>44647.30534836743</v>
      </c>
      <c r="K239" s="5">
        <f t="shared" si="261"/>
        <v>240551.23812930679</v>
      </c>
      <c r="L239" s="5">
        <f t="shared" si="262"/>
        <v>42526.430410324174</v>
      </c>
      <c r="M239" s="5">
        <f t="shared" si="263"/>
        <v>10217.141202678817</v>
      </c>
      <c r="N239" s="15">
        <f t="shared" si="264"/>
        <v>1.5985284301371916E-3</v>
      </c>
      <c r="O239" s="15">
        <f t="shared" si="265"/>
        <v>3.7209536797628839E-3</v>
      </c>
      <c r="P239" s="15">
        <f t="shared" si="266"/>
        <v>3.503895680403879E-3</v>
      </c>
      <c r="Q239" s="5">
        <f t="shared" si="267"/>
        <v>5471.6682949014621</v>
      </c>
      <c r="R239" s="5">
        <f t="shared" si="268"/>
        <v>8021.6841462333587</v>
      </c>
      <c r="S239" s="5">
        <f t="shared" si="269"/>
        <v>4890.8652337554067</v>
      </c>
      <c r="T239" s="5">
        <f t="shared" si="270"/>
        <v>19.518113157189575</v>
      </c>
      <c r="U239" s="5">
        <f t="shared" si="271"/>
        <v>63.636903577246294</v>
      </c>
      <c r="V239" s="5">
        <f t="shared" si="272"/>
        <v>109.54446624703738</v>
      </c>
      <c r="W239" s="15">
        <f t="shared" si="273"/>
        <v>-1.0734613539272964E-2</v>
      </c>
      <c r="X239" s="15">
        <f t="shared" si="274"/>
        <v>-1.217998157191269E-2</v>
      </c>
      <c r="Y239" s="15">
        <f t="shared" si="275"/>
        <v>-9.7425357312937999E-3</v>
      </c>
      <c r="Z239" s="5">
        <f t="shared" si="290"/>
        <v>5778.2563272634707</v>
      </c>
      <c r="AA239" s="5">
        <f t="shared" si="291"/>
        <v>23605.056035827394</v>
      </c>
      <c r="AB239" s="5">
        <f t="shared" si="292"/>
        <v>65319.579355633388</v>
      </c>
      <c r="AC239" s="16">
        <f t="shared" si="276"/>
        <v>1.1014380559266761</v>
      </c>
      <c r="AD239" s="16">
        <f t="shared" si="277"/>
        <v>3.0358799406210326</v>
      </c>
      <c r="AE239" s="16">
        <f t="shared" si="278"/>
        <v>13.970175657889055</v>
      </c>
      <c r="AF239" s="15">
        <f t="shared" si="279"/>
        <v>-4.0504037456468023E-3</v>
      </c>
      <c r="AG239" s="15">
        <f t="shared" si="280"/>
        <v>2.9673830763510267E-4</v>
      </c>
      <c r="AH239" s="15">
        <f t="shared" si="281"/>
        <v>9.7937136394747881E-3</v>
      </c>
      <c r="AI239" s="1">
        <f t="shared" si="245"/>
        <v>549427.72957855568</v>
      </c>
      <c r="AJ239" s="1">
        <f t="shared" si="246"/>
        <v>241896.51325604797</v>
      </c>
      <c r="AK239" s="1">
        <f t="shared" si="247"/>
        <v>85896.267621655381</v>
      </c>
      <c r="AL239" s="14">
        <f t="shared" si="282"/>
        <v>84.097974364175172</v>
      </c>
      <c r="AM239" s="14">
        <f t="shared" si="283"/>
        <v>20.128500265753956</v>
      </c>
      <c r="AN239" s="14">
        <f t="shared" si="284"/>
        <v>6.368995909429084</v>
      </c>
      <c r="AO239" s="11">
        <f t="shared" si="285"/>
        <v>3.2775768312097923E-3</v>
      </c>
      <c r="AP239" s="11">
        <f t="shared" si="286"/>
        <v>4.1288823577978837E-3</v>
      </c>
      <c r="AQ239" s="11">
        <f t="shared" si="287"/>
        <v>3.7454172573060012E-3</v>
      </c>
      <c r="AR239" s="1">
        <f t="shared" si="293"/>
        <v>280337.97380081034</v>
      </c>
      <c r="AS239" s="1">
        <f t="shared" si="288"/>
        <v>126053.96704282063</v>
      </c>
      <c r="AT239" s="1">
        <f t="shared" si="289"/>
        <v>44647.30534836743</v>
      </c>
      <c r="AU239" s="1">
        <f t="shared" si="248"/>
        <v>56067.594760162072</v>
      </c>
      <c r="AV239" s="1">
        <f t="shared" si="249"/>
        <v>25210.793408564128</v>
      </c>
      <c r="AW239" s="1">
        <f t="shared" si="250"/>
        <v>8929.4610696734871</v>
      </c>
      <c r="AX239" s="1">
        <f t="shared" si="309"/>
        <v>192440.99050344544</v>
      </c>
      <c r="AY239" s="1">
        <f t="shared" si="296"/>
        <v>34021.144328259339</v>
      </c>
      <c r="AZ239" s="1">
        <f t="shared" si="297"/>
        <v>8173.7129621430531</v>
      </c>
      <c r="BA239" s="1">
        <f t="shared" si="310"/>
        <v>14180.034548602183</v>
      </c>
      <c r="BB239" s="1">
        <f t="shared" si="311"/>
        <v>30929.942732684605</v>
      </c>
      <c r="BC239" s="1">
        <f t="shared" si="312"/>
        <v>39366.512992126569</v>
      </c>
      <c r="BD239" s="1">
        <f t="shared" si="313"/>
        <v>160.45494957585242</v>
      </c>
      <c r="BE239" s="2">
        <f t="shared" si="319"/>
        <v>0.05</v>
      </c>
      <c r="BF239" s="2">
        <f t="shared" si="320"/>
        <v>3.8949976355871406E-2</v>
      </c>
      <c r="BG239" s="2">
        <f t="shared" si="321"/>
        <v>0.05</v>
      </c>
      <c r="BH239" s="2">
        <f t="shared" si="298"/>
        <v>4.724573956947821E-2</v>
      </c>
      <c r="BI239" s="2">
        <f t="shared" si="314"/>
        <v>2.5000000000000006E-4</v>
      </c>
      <c r="BJ239" s="2">
        <f t="shared" si="299"/>
        <v>1.5171006581229417E-4</v>
      </c>
      <c r="BK239" s="2">
        <f t="shared" si="300"/>
        <v>2.5000000000000006E-4</v>
      </c>
      <c r="BL239" s="2">
        <f t="shared" si="301"/>
        <v>70.084493450202601</v>
      </c>
      <c r="BM239" s="2">
        <f t="shared" si="302"/>
        <v>19.123655635967079</v>
      </c>
      <c r="BN239" s="2">
        <f t="shared" si="303"/>
        <v>11.16182633709186</v>
      </c>
      <c r="BO239" s="2">
        <f t="shared" si="315"/>
        <v>485.16015545744392</v>
      </c>
      <c r="BP239" s="2">
        <f t="shared" si="316"/>
        <v>41.599554166951684</v>
      </c>
      <c r="BQ239" s="2">
        <f t="shared" si="317"/>
        <v>6.8352101756939589</v>
      </c>
      <c r="BR239" s="11">
        <f t="shared" si="318"/>
        <v>3.2378839204226989E-2</v>
      </c>
      <c r="BS239" s="17">
        <f t="shared" si="294"/>
        <v>7.8283120240266331E-4</v>
      </c>
      <c r="BT239" s="17">
        <f t="shared" si="295"/>
        <v>5.1876898370812313E-3</v>
      </c>
      <c r="BU239" s="12">
        <f>(BU$3*temperature!$I349+BU$4*temperature!$I349^2+BU$5*temperature!$I349^6)*(K239/K$56)^$BW$1</f>
        <v>-16.64063484775615</v>
      </c>
      <c r="BV239" s="12">
        <f>(BV$3*temperature!$I349+BV$4*temperature!$I349^2+BV$5*temperature!$I349^6)*(L239/L$56)^$BW$1</f>
        <v>-12.495692282129411</v>
      </c>
      <c r="BW239" s="12">
        <f>(BW$3*temperature!$I349+BW$4*temperature!$I349^2+BW$5*temperature!$I349^6)*(M239/M$56)^$BW$1</f>
        <v>-11.645586518077984</v>
      </c>
      <c r="BX239" s="12">
        <f>(BX$3*temperature!$M349+BX$4*temperature!$M349^2+BX$5*temperature!$M349^6)*(K239/K$56)^$BW$1</f>
        <v>-16.640641186310035</v>
      </c>
      <c r="BY239" s="12">
        <f>(BY$3*temperature!$M349+BY$4*temperature!$M349^2+BY$5*temperature!$M349^6)*(L239/L$56)^$BW$1</f>
        <v>-12.49569653348445</v>
      </c>
      <c r="BZ239" s="12">
        <f>(BZ$3*temperature!$M349+BZ$4*temperature!$M349^2+BZ$5*temperature!$M349^6)*(M239/M$56)^$BW$1</f>
        <v>-11.645590077527869</v>
      </c>
      <c r="CA239" s="19">
        <f t="shared" si="304"/>
        <v>-6.3385538844329403E-6</v>
      </c>
      <c r="CB239" s="19">
        <f t="shared" si="305"/>
        <v>-4.251355038675797E-6</v>
      </c>
      <c r="CC239" s="19">
        <f t="shared" si="306"/>
        <v>-3.5594498850599621E-6</v>
      </c>
      <c r="CD239" s="19">
        <f t="shared" si="307"/>
        <v>-2.4717573666122383E-2</v>
      </c>
      <c r="CE239" s="19">
        <f t="shared" si="308"/>
        <v>-1.9349687913526992E-5</v>
      </c>
      <c r="CF239" s="19"/>
      <c r="CG239" s="19"/>
      <c r="CH239" s="19"/>
    </row>
    <row r="240" spans="1:86" x14ac:dyDescent="0.3">
      <c r="A240" s="2">
        <f t="shared" si="251"/>
        <v>2194</v>
      </c>
      <c r="B240" s="5">
        <f t="shared" si="252"/>
        <v>1165.3985558280174</v>
      </c>
      <c r="C240" s="5">
        <f t="shared" si="253"/>
        <v>2964.1342354355252</v>
      </c>
      <c r="D240" s="5">
        <f t="shared" si="254"/>
        <v>4369.84898321322</v>
      </c>
      <c r="E240" s="15">
        <f t="shared" si="255"/>
        <v>3.2716839632062573E-7</v>
      </c>
      <c r="F240" s="15">
        <f t="shared" si="256"/>
        <v>6.4454367918570338E-7</v>
      </c>
      <c r="G240" s="15">
        <f t="shared" si="257"/>
        <v>1.3158129932607044E-6</v>
      </c>
      <c r="H240" s="5">
        <f t="shared" si="258"/>
        <v>280773.3739206703</v>
      </c>
      <c r="I240" s="5">
        <f t="shared" si="259"/>
        <v>126516.52651974269</v>
      </c>
      <c r="J240" s="5">
        <f t="shared" si="260"/>
        <v>44801.716401519188</v>
      </c>
      <c r="K240" s="5">
        <f t="shared" si="261"/>
        <v>240924.76562336256</v>
      </c>
      <c r="L240" s="5">
        <f t="shared" si="262"/>
        <v>42682.455135556105</v>
      </c>
      <c r="M240" s="5">
        <f t="shared" si="263"/>
        <v>10252.463317067715</v>
      </c>
      <c r="N240" s="15">
        <f t="shared" si="264"/>
        <v>1.5527980523424301E-3</v>
      </c>
      <c r="O240" s="15">
        <f t="shared" si="265"/>
        <v>3.6688883531135197E-3</v>
      </c>
      <c r="P240" s="15">
        <f t="shared" si="266"/>
        <v>3.4571426280805007E-3</v>
      </c>
      <c r="Q240" s="5">
        <f t="shared" si="267"/>
        <v>5421.3390143760453</v>
      </c>
      <c r="R240" s="5">
        <f t="shared" si="268"/>
        <v>7953.0575058431205</v>
      </c>
      <c r="S240" s="5">
        <f t="shared" si="269"/>
        <v>4859.9658870710355</v>
      </c>
      <c r="T240" s="5">
        <f t="shared" si="270"/>
        <v>19.308593755431346</v>
      </c>
      <c r="U240" s="5">
        <f t="shared" si="271"/>
        <v>62.861807264381852</v>
      </c>
      <c r="V240" s="5">
        <f t="shared" si="272"/>
        <v>108.4772253704601</v>
      </c>
      <c r="W240" s="15">
        <f t="shared" si="273"/>
        <v>-1.0734613539272964E-2</v>
      </c>
      <c r="X240" s="15">
        <f t="shared" si="274"/>
        <v>-1.217998157191269E-2</v>
      </c>
      <c r="Y240" s="15">
        <f t="shared" si="275"/>
        <v>-9.7425357312937999E-3</v>
      </c>
      <c r="Z240" s="5">
        <f t="shared" si="290"/>
        <v>5702.1784509036797</v>
      </c>
      <c r="AA240" s="5">
        <f t="shared" si="291"/>
        <v>23411.271239428566</v>
      </c>
      <c r="AB240" s="5">
        <f t="shared" si="292"/>
        <v>65545.643419953223</v>
      </c>
      <c r="AC240" s="16">
        <f t="shared" si="276"/>
        <v>1.0969767870993528</v>
      </c>
      <c r="AD240" s="16">
        <f t="shared" si="277"/>
        <v>3.0367808024967959</v>
      </c>
      <c r="AE240" s="16">
        <f t="shared" si="278"/>
        <v>14.106995557775582</v>
      </c>
      <c r="AF240" s="15">
        <f t="shared" si="279"/>
        <v>-4.0504037456468023E-3</v>
      </c>
      <c r="AG240" s="15">
        <f t="shared" si="280"/>
        <v>2.9673830763510267E-4</v>
      </c>
      <c r="AH240" s="15">
        <f t="shared" si="281"/>
        <v>9.7937136394747881E-3</v>
      </c>
      <c r="AI240" s="1">
        <f t="shared" si="245"/>
        <v>550552.55138086225</v>
      </c>
      <c r="AJ240" s="1">
        <f t="shared" si="246"/>
        <v>242917.65533900729</v>
      </c>
      <c r="AK240" s="1">
        <f t="shared" si="247"/>
        <v>86236.101929163327</v>
      </c>
      <c r="AL240" s="14">
        <f t="shared" si="282"/>
        <v>84.370855560779589</v>
      </c>
      <c r="AM240" s="14">
        <f t="shared" si="283"/>
        <v>20.210777393293796</v>
      </c>
      <c r="AN240" s="14">
        <f t="shared" si="284"/>
        <v>6.3926119111480624</v>
      </c>
      <c r="AO240" s="11">
        <f t="shared" si="285"/>
        <v>3.2448010628976943E-3</v>
      </c>
      <c r="AP240" s="11">
        <f t="shared" si="286"/>
        <v>4.0875935342199049E-3</v>
      </c>
      <c r="AQ240" s="11">
        <f t="shared" si="287"/>
        <v>3.707963084732941E-3</v>
      </c>
      <c r="AR240" s="1">
        <f t="shared" si="293"/>
        <v>280773.3739206703</v>
      </c>
      <c r="AS240" s="1">
        <f t="shared" si="288"/>
        <v>126516.52651974269</v>
      </c>
      <c r="AT240" s="1">
        <f t="shared" si="289"/>
        <v>44801.716401519188</v>
      </c>
      <c r="AU240" s="1">
        <f t="shared" si="248"/>
        <v>56154.674784134062</v>
      </c>
      <c r="AV240" s="1">
        <f t="shared" si="249"/>
        <v>25303.305303948538</v>
      </c>
      <c r="AW240" s="1">
        <f t="shared" si="250"/>
        <v>8960.3432803038377</v>
      </c>
      <c r="AX240" s="1">
        <f t="shared" si="309"/>
        <v>192739.81249869007</v>
      </c>
      <c r="AY240" s="1">
        <f t="shared" si="296"/>
        <v>34145.964108444881</v>
      </c>
      <c r="AZ240" s="1">
        <f t="shared" si="297"/>
        <v>8201.9706536541726</v>
      </c>
      <c r="BA240" s="1">
        <f t="shared" si="310"/>
        <v>14181.847412927906</v>
      </c>
      <c r="BB240" s="1">
        <f t="shared" si="311"/>
        <v>30940.817844896079</v>
      </c>
      <c r="BC240" s="1">
        <f t="shared" si="312"/>
        <v>39381.64592846726</v>
      </c>
      <c r="BD240" s="1">
        <f t="shared" si="313"/>
        <v>155.83627794655243</v>
      </c>
      <c r="BE240" s="2">
        <f t="shared" si="319"/>
        <v>0.05</v>
      </c>
      <c r="BF240" s="2">
        <f t="shared" si="320"/>
        <v>3.8949976355871406E-2</v>
      </c>
      <c r="BG240" s="2">
        <f t="shared" si="321"/>
        <v>0.05</v>
      </c>
      <c r="BH240" s="2">
        <f t="shared" si="298"/>
        <v>4.7267086634419878E-2</v>
      </c>
      <c r="BI240" s="2">
        <f t="shared" si="314"/>
        <v>2.5000000000000006E-4</v>
      </c>
      <c r="BJ240" s="2">
        <f t="shared" si="299"/>
        <v>1.5171006581229417E-4</v>
      </c>
      <c r="BK240" s="2">
        <f t="shared" si="300"/>
        <v>2.5000000000000006E-4</v>
      </c>
      <c r="BL240" s="2">
        <f t="shared" si="301"/>
        <v>70.193343480167599</v>
      </c>
      <c r="BM240" s="2">
        <f t="shared" si="302"/>
        <v>19.193830564653023</v>
      </c>
      <c r="BN240" s="2">
        <f t="shared" si="303"/>
        <v>11.2004291003798</v>
      </c>
      <c r="BO240" s="2">
        <f t="shared" si="315"/>
        <v>492.39668021293414</v>
      </c>
      <c r="BP240" s="2">
        <f t="shared" si="316"/>
        <v>42.097805507218041</v>
      </c>
      <c r="BQ240" s="2">
        <f t="shared" si="317"/>
        <v>6.8351936244599871</v>
      </c>
      <c r="BR240" s="11">
        <f t="shared" si="318"/>
        <v>3.2332264680507067E-2</v>
      </c>
      <c r="BS240" s="17">
        <f t="shared" si="294"/>
        <v>7.5827900832031898E-4</v>
      </c>
      <c r="BT240" s="17">
        <f t="shared" si="295"/>
        <v>5.0365920748361472E-3</v>
      </c>
      <c r="BU240" s="12">
        <f>(BU$3*temperature!$I350+BU$4*temperature!$I350^2+BU$5*temperature!$I350^6)*(K240/K$56)^$BW$1</f>
        <v>-16.815430278646694</v>
      </c>
      <c r="BV240" s="12">
        <f>(BV$3*temperature!$I350+BV$4*temperature!$I350^2+BV$5*temperature!$I350^6)*(L240/L$56)^$BW$1</f>
        <v>-12.605742502712753</v>
      </c>
      <c r="BW240" s="12">
        <f>(BW$3*temperature!$I350+BW$4*temperature!$I350^2+BW$5*temperature!$I350^6)*(M240/M$56)^$BW$1</f>
        <v>-11.737247273567769</v>
      </c>
      <c r="BX240" s="12">
        <f>(BX$3*temperature!$M350+BX$4*temperature!$M350^2+BX$5*temperature!$M350^6)*(K240/K$56)^$BW$1</f>
        <v>-16.815436609400528</v>
      </c>
      <c r="BY240" s="12">
        <f>(BY$3*temperature!$M350+BY$4*temperature!$M350^2+BY$5*temperature!$M350^6)*(L240/L$56)^$BW$1</f>
        <v>-12.605746745427968</v>
      </c>
      <c r="BZ240" s="12">
        <f>(BZ$3*temperature!$M350+BZ$4*temperature!$M350^2+BZ$5*temperature!$M350^6)*(M240/M$56)^$BW$1</f>
        <v>-11.737250824935126</v>
      </c>
      <c r="CA240" s="19">
        <f t="shared" si="304"/>
        <v>-6.3307538340495739E-6</v>
      </c>
      <c r="CB240" s="19">
        <f t="shared" si="305"/>
        <v>-4.2427152155966041E-6</v>
      </c>
      <c r="CC240" s="19">
        <f t="shared" si="306"/>
        <v>-3.5513673566356374E-6</v>
      </c>
      <c r="CD240" s="19">
        <f t="shared" si="307"/>
        <v>-2.4733880586866642E-2</v>
      </c>
      <c r="CE240" s="19">
        <f t="shared" si="308"/>
        <v>-1.8755182443322425E-5</v>
      </c>
      <c r="CF240" s="19"/>
      <c r="CG240" s="19"/>
      <c r="CH240" s="19"/>
    </row>
    <row r="241" spans="1:86" x14ac:dyDescent="0.3">
      <c r="A241" s="2">
        <f t="shared" si="251"/>
        <v>2195</v>
      </c>
      <c r="B241" s="5">
        <f t="shared" si="252"/>
        <v>1165.3989180455151</v>
      </c>
      <c r="C241" s="5">
        <f t="shared" si="253"/>
        <v>2964.1360504238119</v>
      </c>
      <c r="D241" s="5">
        <f t="shared" si="254"/>
        <v>4369.854445622087</v>
      </c>
      <c r="E241" s="15">
        <f t="shared" si="255"/>
        <v>3.1080997650459445E-7</v>
      </c>
      <c r="F241" s="15">
        <f t="shared" si="256"/>
        <v>6.1231649522641822E-7</v>
      </c>
      <c r="G241" s="15">
        <f t="shared" si="257"/>
        <v>1.2500223435976691E-6</v>
      </c>
      <c r="H241" s="5">
        <f t="shared" si="258"/>
        <v>281196.7397912289</v>
      </c>
      <c r="I241" s="5">
        <f t="shared" si="259"/>
        <v>126974.26356824585</v>
      </c>
      <c r="J241" s="5">
        <f t="shared" si="260"/>
        <v>44954.586669564182</v>
      </c>
      <c r="K241" s="5">
        <f t="shared" si="261"/>
        <v>241287.97052842868</v>
      </c>
      <c r="L241" s="5">
        <f t="shared" si="262"/>
        <v>42836.854114739799</v>
      </c>
      <c r="M241" s="5">
        <f t="shared" si="263"/>
        <v>10287.433421175314</v>
      </c>
      <c r="N241" s="15">
        <f t="shared" si="264"/>
        <v>1.5075449139749786E-3</v>
      </c>
      <c r="O241" s="15">
        <f t="shared" si="265"/>
        <v>3.6173874884501966E-3</v>
      </c>
      <c r="P241" s="15">
        <f t="shared" si="266"/>
        <v>3.4108977546285502E-3</v>
      </c>
      <c r="Q241" s="5">
        <f t="shared" si="267"/>
        <v>5371.2298836282725</v>
      </c>
      <c r="R241" s="5">
        <f t="shared" si="268"/>
        <v>7884.6131211431039</v>
      </c>
      <c r="S241" s="5">
        <f t="shared" si="269"/>
        <v>4829.0388783725139</v>
      </c>
      <c r="T241" s="5">
        <f t="shared" si="270"/>
        <v>19.101323463479972</v>
      </c>
      <c r="U241" s="5">
        <f t="shared" si="271"/>
        <v>62.096151610324554</v>
      </c>
      <c r="V241" s="5">
        <f t="shared" si="272"/>
        <v>107.42038212625678</v>
      </c>
      <c r="W241" s="15">
        <f t="shared" si="273"/>
        <v>-1.0734613539272964E-2</v>
      </c>
      <c r="X241" s="15">
        <f t="shared" si="274"/>
        <v>-1.217998157191269E-2</v>
      </c>
      <c r="Y241" s="15">
        <f t="shared" si="275"/>
        <v>-9.7425357312937999E-3</v>
      </c>
      <c r="Z241" s="5">
        <f t="shared" si="290"/>
        <v>5626.8452179754586</v>
      </c>
      <c r="AA241" s="5">
        <f t="shared" si="291"/>
        <v>23217.872096981566</v>
      </c>
      <c r="AB241" s="5">
        <f t="shared" si="292"/>
        <v>65769.420985453471</v>
      </c>
      <c r="AC241" s="16">
        <f t="shared" si="276"/>
        <v>1.092533588211998</v>
      </c>
      <c r="AD241" s="16">
        <f t="shared" si="277"/>
        <v>3.0376819316927874</v>
      </c>
      <c r="AE241" s="16">
        <f t="shared" si="278"/>
        <v>14.245155432581779</v>
      </c>
      <c r="AF241" s="15">
        <f t="shared" si="279"/>
        <v>-4.0504037456468023E-3</v>
      </c>
      <c r="AG241" s="15">
        <f t="shared" si="280"/>
        <v>2.9673830763510267E-4</v>
      </c>
      <c r="AH241" s="15">
        <f t="shared" si="281"/>
        <v>9.7937136394747881E-3</v>
      </c>
      <c r="AI241" s="1">
        <f t="shared" si="245"/>
        <v>551651.97102691012</v>
      </c>
      <c r="AJ241" s="1">
        <f t="shared" si="246"/>
        <v>243929.19510905509</v>
      </c>
      <c r="AK241" s="1">
        <f t="shared" si="247"/>
        <v>86572.835016550845</v>
      </c>
      <c r="AL241" s="14">
        <f t="shared" si="282"/>
        <v>84.641884536162792</v>
      </c>
      <c r="AM241" s="14">
        <f t="shared" si="283"/>
        <v>20.292564701858236</v>
      </c>
      <c r="AN241" s="14">
        <f t="shared" si="284"/>
        <v>6.4160784444398082</v>
      </c>
      <c r="AO241" s="11">
        <f t="shared" si="285"/>
        <v>3.2123530522687174E-3</v>
      </c>
      <c r="AP241" s="11">
        <f t="shared" si="286"/>
        <v>4.0467175988777061E-3</v>
      </c>
      <c r="AQ241" s="11">
        <f t="shared" si="287"/>
        <v>3.6708834538856116E-3</v>
      </c>
      <c r="AR241" s="1">
        <f t="shared" si="293"/>
        <v>281196.7397912289</v>
      </c>
      <c r="AS241" s="1">
        <f t="shared" si="288"/>
        <v>126974.26356824585</v>
      </c>
      <c r="AT241" s="1">
        <f t="shared" si="289"/>
        <v>44954.586669564182</v>
      </c>
      <c r="AU241" s="1">
        <f t="shared" si="248"/>
        <v>56239.34795824578</v>
      </c>
      <c r="AV241" s="1">
        <f t="shared" si="249"/>
        <v>25394.852713649172</v>
      </c>
      <c r="AW241" s="1">
        <f t="shared" si="250"/>
        <v>8990.9173339128374</v>
      </c>
      <c r="AX241" s="1">
        <f t="shared" si="309"/>
        <v>193030.37642274293</v>
      </c>
      <c r="AY241" s="1">
        <f t="shared" si="296"/>
        <v>34269.483291791839</v>
      </c>
      <c r="AZ241" s="1">
        <f t="shared" si="297"/>
        <v>8229.9467369402519</v>
      </c>
      <c r="BA241" s="1">
        <f t="shared" si="310"/>
        <v>14183.607389032468</v>
      </c>
      <c r="BB241" s="1">
        <f t="shared" si="311"/>
        <v>30951.539872185345</v>
      </c>
      <c r="BC241" s="1">
        <f t="shared" si="312"/>
        <v>39396.57492084532</v>
      </c>
      <c r="BD241" s="1">
        <f t="shared" si="313"/>
        <v>151.34978681963469</v>
      </c>
      <c r="BE241" s="2">
        <f t="shared" si="319"/>
        <v>0.05</v>
      </c>
      <c r="BF241" s="2">
        <f t="shared" si="320"/>
        <v>3.8949976355871406E-2</v>
      </c>
      <c r="BG241" s="2">
        <f t="shared" si="321"/>
        <v>0.05</v>
      </c>
      <c r="BH241" s="2">
        <f t="shared" si="298"/>
        <v>4.7288375286752601E-2</v>
      </c>
      <c r="BI241" s="2">
        <f t="shared" si="314"/>
        <v>2.5000000000000006E-4</v>
      </c>
      <c r="BJ241" s="2">
        <f t="shared" si="299"/>
        <v>1.5171006581229417E-4</v>
      </c>
      <c r="BK241" s="2">
        <f t="shared" si="300"/>
        <v>2.5000000000000006E-4</v>
      </c>
      <c r="BL241" s="2">
        <f t="shared" si="301"/>
        <v>70.299184947807248</v>
      </c>
      <c r="BM241" s="2">
        <f t="shared" si="302"/>
        <v>19.263273882406164</v>
      </c>
      <c r="BN241" s="2">
        <f t="shared" si="303"/>
        <v>11.238646667391048</v>
      </c>
      <c r="BO241" s="2">
        <f t="shared" si="315"/>
        <v>499.7413806459806</v>
      </c>
      <c r="BP241" s="2">
        <f t="shared" si="316"/>
        <v>42.602048483420823</v>
      </c>
      <c r="BQ241" s="2">
        <f t="shared" si="317"/>
        <v>6.835180543782954</v>
      </c>
      <c r="BR241" s="11">
        <f t="shared" si="318"/>
        <v>3.2286186825737112E-2</v>
      </c>
      <c r="BS241" s="17">
        <f t="shared" si="294"/>
        <v>7.3452999025947917E-4</v>
      </c>
      <c r="BT241" s="17">
        <f t="shared" si="295"/>
        <v>4.8898952182875217E-3</v>
      </c>
      <c r="BU241" s="12">
        <f>(BU$3*temperature!$I351+BU$4*temperature!$I351^2+BU$5*temperature!$I351^6)*(K241/K$56)^$BW$1</f>
        <v>-16.990088166790294</v>
      </c>
      <c r="BV241" s="12">
        <f>(BV$3*temperature!$I351+BV$4*temperature!$I351^2+BV$5*temperature!$I351^6)*(L241/L$56)^$BW$1</f>
        <v>-12.715582621948327</v>
      </c>
      <c r="BW241" s="12">
        <f>(BW$3*temperature!$I351+BW$4*temperature!$I351^2+BW$5*temperature!$I351^6)*(M241/M$56)^$BW$1</f>
        <v>-11.828713089125321</v>
      </c>
      <c r="BX241" s="12">
        <f>(BX$3*temperature!$M351+BX$4*temperature!$M351^2+BX$5*temperature!$M351^6)*(K241/K$56)^$BW$1</f>
        <v>-16.990094489748429</v>
      </c>
      <c r="BY241" s="12">
        <f>(BY$3*temperature!$M351+BY$4*temperature!$M351^2+BY$5*temperature!$M351^6)*(L241/L$56)^$BW$1</f>
        <v>-12.715586856061613</v>
      </c>
      <c r="BZ241" s="12">
        <f>(BZ$3*temperature!$M351+BZ$4*temperature!$M351^2+BZ$5*temperature!$M351^6)*(M241/M$56)^$BW$1</f>
        <v>-11.82871663245572</v>
      </c>
      <c r="CA241" s="19">
        <f t="shared" si="304"/>
        <v>-6.3229581357404641E-6</v>
      </c>
      <c r="CB241" s="19">
        <f t="shared" si="305"/>
        <v>-4.2341132857615094E-6</v>
      </c>
      <c r="CC241" s="19">
        <f t="shared" si="306"/>
        <v>-3.5433303988696707E-6</v>
      </c>
      <c r="CD241" s="19">
        <f t="shared" si="307"/>
        <v>-2.4749075834456263E-2</v>
      </c>
      <c r="CE241" s="19">
        <f t="shared" si="308"/>
        <v>-1.8178938431614272E-5</v>
      </c>
      <c r="CF241" s="19"/>
      <c r="CG241" s="19"/>
      <c r="CH241" s="19"/>
    </row>
    <row r="242" spans="1:86" x14ac:dyDescent="0.3">
      <c r="A242" s="2">
        <f t="shared" si="251"/>
        <v>2196</v>
      </c>
      <c r="B242" s="5">
        <f t="shared" si="252"/>
        <v>1165.399262152245</v>
      </c>
      <c r="C242" s="5">
        <f t="shared" si="253"/>
        <v>2964.1377746637399</v>
      </c>
      <c r="D242" s="5">
        <f t="shared" si="254"/>
        <v>4369.8596349169975</v>
      </c>
      <c r="E242" s="15">
        <f t="shared" si="255"/>
        <v>2.9526947767936471E-7</v>
      </c>
      <c r="F242" s="15">
        <f t="shared" si="256"/>
        <v>5.8170067046509729E-7</v>
      </c>
      <c r="G242" s="15">
        <f t="shared" si="257"/>
        <v>1.1875212264177856E-6</v>
      </c>
      <c r="H242" s="5">
        <f t="shared" si="258"/>
        <v>281608.14692070254</v>
      </c>
      <c r="I242" s="5">
        <f t="shared" si="259"/>
        <v>127427.1843194121</v>
      </c>
      <c r="J242" s="5">
        <f t="shared" si="260"/>
        <v>45105.919383345026</v>
      </c>
      <c r="K242" s="5">
        <f t="shared" si="261"/>
        <v>241640.9174660297</v>
      </c>
      <c r="L242" s="5">
        <f t="shared" si="262"/>
        <v>42989.629364939959</v>
      </c>
      <c r="M242" s="5">
        <f t="shared" si="263"/>
        <v>10322.052228618501</v>
      </c>
      <c r="N242" s="15">
        <f t="shared" si="264"/>
        <v>1.4627622621552483E-3</v>
      </c>
      <c r="O242" s="15">
        <f t="shared" si="265"/>
        <v>3.5664442069192059E-3</v>
      </c>
      <c r="P242" s="15">
        <f t="shared" si="266"/>
        <v>3.3651549444713158E-3</v>
      </c>
      <c r="Q242" s="5">
        <f t="shared" si="267"/>
        <v>5321.3458701434238</v>
      </c>
      <c r="R242" s="5">
        <f t="shared" si="268"/>
        <v>7816.3607567140889</v>
      </c>
      <c r="S242" s="5">
        <f t="shared" si="269"/>
        <v>4798.0896357105439</v>
      </c>
      <c r="T242" s="5">
        <f t="shared" si="270"/>
        <v>18.896278138010867</v>
      </c>
      <c r="U242" s="5">
        <f t="shared" si="271"/>
        <v>61.339821628024104</v>
      </c>
      <c r="V242" s="5">
        <f t="shared" si="272"/>
        <v>106.3738352151225</v>
      </c>
      <c r="W242" s="15">
        <f t="shared" si="273"/>
        <v>-1.0734613539272964E-2</v>
      </c>
      <c r="X242" s="15">
        <f t="shared" si="274"/>
        <v>-1.217998157191269E-2</v>
      </c>
      <c r="Y242" s="15">
        <f t="shared" si="275"/>
        <v>-9.7425357312937999E-3</v>
      </c>
      <c r="Z242" s="5">
        <f t="shared" si="290"/>
        <v>5552.2562659121404</v>
      </c>
      <c r="AA242" s="5">
        <f t="shared" si="291"/>
        <v>23024.888343858722</v>
      </c>
      <c r="AB242" s="5">
        <f t="shared" si="292"/>
        <v>65990.916834157877</v>
      </c>
      <c r="AC242" s="16">
        <f t="shared" si="276"/>
        <v>1.0881083860740592</v>
      </c>
      <c r="AD242" s="16">
        <f t="shared" si="277"/>
        <v>3.0385833282883317</v>
      </c>
      <c r="AE242" s="16">
        <f t="shared" si="278"/>
        <v>14.384668405638294</v>
      </c>
      <c r="AF242" s="15">
        <f t="shared" si="279"/>
        <v>-4.0504037456468023E-3</v>
      </c>
      <c r="AG242" s="15">
        <f t="shared" si="280"/>
        <v>2.9673830763510267E-4</v>
      </c>
      <c r="AH242" s="15">
        <f t="shared" si="281"/>
        <v>9.7937136394747881E-3</v>
      </c>
      <c r="AI242" s="1">
        <f t="shared" si="245"/>
        <v>552726.12188246497</v>
      </c>
      <c r="AJ242" s="1">
        <f t="shared" si="246"/>
        <v>244931.12831179873</v>
      </c>
      <c r="AK242" s="1">
        <f t="shared" si="247"/>
        <v>86906.468848808596</v>
      </c>
      <c r="AL242" s="14">
        <f t="shared" si="282"/>
        <v>84.911065156140907</v>
      </c>
      <c r="AM242" s="14">
        <f t="shared" si="283"/>
        <v>20.373861797776556</v>
      </c>
      <c r="AN242" s="14">
        <f t="shared" si="284"/>
        <v>6.4393955938783289</v>
      </c>
      <c r="AO242" s="11">
        <f t="shared" si="285"/>
        <v>3.1802295217460302E-3</v>
      </c>
      <c r="AP242" s="11">
        <f t="shared" si="286"/>
        <v>4.006250422888929E-3</v>
      </c>
      <c r="AQ242" s="11">
        <f t="shared" si="287"/>
        <v>3.6341746193467553E-3</v>
      </c>
      <c r="AR242" s="1">
        <f t="shared" si="293"/>
        <v>281608.14692070254</v>
      </c>
      <c r="AS242" s="1">
        <f t="shared" si="288"/>
        <v>127427.1843194121</v>
      </c>
      <c r="AT242" s="1">
        <f t="shared" si="289"/>
        <v>45105.919383345026</v>
      </c>
      <c r="AU242" s="1">
        <f t="shared" si="248"/>
        <v>56321.629384140513</v>
      </c>
      <c r="AV242" s="1">
        <f t="shared" si="249"/>
        <v>25485.436863882423</v>
      </c>
      <c r="AW242" s="1">
        <f t="shared" si="250"/>
        <v>9021.1838766690053</v>
      </c>
      <c r="AX242" s="1">
        <f t="shared" si="309"/>
        <v>193312.73397282374</v>
      </c>
      <c r="AY242" s="1">
        <f t="shared" si="296"/>
        <v>34391.703491951965</v>
      </c>
      <c r="AZ242" s="1">
        <f t="shared" si="297"/>
        <v>8257.6417828948015</v>
      </c>
      <c r="BA242" s="1">
        <f t="shared" si="310"/>
        <v>14185.315033507415</v>
      </c>
      <c r="BB242" s="1">
        <f t="shared" si="311"/>
        <v>30962.110502202249</v>
      </c>
      <c r="BC242" s="1">
        <f t="shared" si="312"/>
        <v>39411.302272510024</v>
      </c>
      <c r="BD242" s="1">
        <f t="shared" si="313"/>
        <v>146.99172436195013</v>
      </c>
      <c r="BE242" s="2">
        <f t="shared" si="319"/>
        <v>0.05</v>
      </c>
      <c r="BF242" s="2">
        <f t="shared" si="320"/>
        <v>3.8949976355871406E-2</v>
      </c>
      <c r="BG242" s="2">
        <f t="shared" si="321"/>
        <v>0.05</v>
      </c>
      <c r="BH242" s="2">
        <f t="shared" si="298"/>
        <v>4.7309603721189593E-2</v>
      </c>
      <c r="BI242" s="2">
        <f t="shared" si="314"/>
        <v>2.5000000000000006E-4</v>
      </c>
      <c r="BJ242" s="2">
        <f t="shared" si="299"/>
        <v>1.5171006581229417E-4</v>
      </c>
      <c r="BK242" s="2">
        <f t="shared" si="300"/>
        <v>2.5000000000000006E-4</v>
      </c>
      <c r="BL242" s="2">
        <f t="shared" si="301"/>
        <v>70.402036730175652</v>
      </c>
      <c r="BM242" s="2">
        <f t="shared" si="302"/>
        <v>19.331986519373348</v>
      </c>
      <c r="BN242" s="2">
        <f t="shared" si="303"/>
        <v>11.27647984583626</v>
      </c>
      <c r="BO242" s="2">
        <f t="shared" si="315"/>
        <v>507.19587395420626</v>
      </c>
      <c r="BP242" s="2">
        <f t="shared" si="316"/>
        <v>43.112355136872523</v>
      </c>
      <c r="BQ242" s="2">
        <f t="shared" si="317"/>
        <v>6.8351708912759861</v>
      </c>
      <c r="BR242" s="11">
        <f t="shared" si="318"/>
        <v>3.2240599130102215E-2</v>
      </c>
      <c r="BS242" s="17">
        <f t="shared" si="294"/>
        <v>7.1155654278213935E-4</v>
      </c>
      <c r="BT242" s="17">
        <f t="shared" si="295"/>
        <v>4.7474710857160407E-3</v>
      </c>
      <c r="BU242" s="12">
        <f>(BU$3*temperature!$I352+BU$4*temperature!$I352^2+BU$5*temperature!$I352^6)*(K242/K$56)^$BW$1</f>
        <v>-17.164604777813551</v>
      </c>
      <c r="BV242" s="12">
        <f>(BV$3*temperature!$I352+BV$4*temperature!$I352^2+BV$5*temperature!$I352^6)*(L242/L$56)^$BW$1</f>
        <v>-12.825211075865937</v>
      </c>
      <c r="BW242" s="12">
        <f>(BW$3*temperature!$I352+BW$4*temperature!$I352^2+BW$5*temperature!$I352^6)*(M242/M$56)^$BW$1</f>
        <v>-11.919982812372965</v>
      </c>
      <c r="BX242" s="12">
        <f>(BX$3*temperature!$M352+BX$4*temperature!$M352^2+BX$5*temperature!$M352^6)*(K242/K$56)^$BW$1</f>
        <v>-17.164611092982845</v>
      </c>
      <c r="BY242" s="12">
        <f>(BY$3*temperature!$M352+BY$4*temperature!$M352^2+BY$5*temperature!$M352^6)*(L242/L$56)^$BW$1</f>
        <v>-12.825215301416245</v>
      </c>
      <c r="BZ242" s="12">
        <f>(BZ$3*temperature!$M352+BZ$4*temperature!$M352^2+BZ$5*temperature!$M352^6)*(M242/M$56)^$BW$1</f>
        <v>-11.919986347712511</v>
      </c>
      <c r="CA242" s="19">
        <f t="shared" si="304"/>
        <v>-6.3151692941687543E-6</v>
      </c>
      <c r="CB242" s="19">
        <f t="shared" si="305"/>
        <v>-4.2255503078791889E-6</v>
      </c>
      <c r="CC242" s="19">
        <f t="shared" si="306"/>
        <v>-3.5353395464454707E-6</v>
      </c>
      <c r="CD242" s="19">
        <f t="shared" si="307"/>
        <v>-2.4763178409291747E-2</v>
      </c>
      <c r="CE242" s="19">
        <f t="shared" si="308"/>
        <v>-1.7620401617212954E-5</v>
      </c>
      <c r="CF242" s="19"/>
      <c r="CG242" s="19"/>
      <c r="CH242" s="19"/>
    </row>
    <row r="243" spans="1:86" x14ac:dyDescent="0.3">
      <c r="A243" s="2">
        <f t="shared" si="251"/>
        <v>2197</v>
      </c>
      <c r="B243" s="5">
        <f t="shared" si="252"/>
        <v>1165.3995890537349</v>
      </c>
      <c r="C243" s="5">
        <f t="shared" si="253"/>
        <v>2964.1394126926243</v>
      </c>
      <c r="D243" s="5">
        <f t="shared" si="254"/>
        <v>4369.8645647530166</v>
      </c>
      <c r="E243" s="15">
        <f t="shared" si="255"/>
        <v>2.8050600379539646E-7</v>
      </c>
      <c r="F243" s="15">
        <f t="shared" si="256"/>
        <v>5.5261563694184238E-7</v>
      </c>
      <c r="G243" s="15">
        <f t="shared" si="257"/>
        <v>1.1281451650968962E-6</v>
      </c>
      <c r="H243" s="5">
        <f t="shared" si="258"/>
        <v>282007.6712500187</v>
      </c>
      <c r="I243" s="5">
        <f t="shared" si="259"/>
        <v>127875.29555563044</v>
      </c>
      <c r="J243" s="5">
        <f t="shared" si="260"/>
        <v>45255.717948186699</v>
      </c>
      <c r="K243" s="5">
        <f t="shared" si="261"/>
        <v>241983.67143667812</v>
      </c>
      <c r="L243" s="5">
        <f t="shared" si="262"/>
        <v>43140.783125132606</v>
      </c>
      <c r="M243" s="5">
        <f t="shared" si="263"/>
        <v>10356.320494052781</v>
      </c>
      <c r="N243" s="15">
        <f t="shared" si="264"/>
        <v>1.4184434252391132E-3</v>
      </c>
      <c r="O243" s="15">
        <f t="shared" si="265"/>
        <v>3.5160517181829221E-3</v>
      </c>
      <c r="P243" s="15">
        <f t="shared" si="266"/>
        <v>3.3199081612151904E-3</v>
      </c>
      <c r="Q243" s="5">
        <f t="shared" si="267"/>
        <v>5271.6917603580914</v>
      </c>
      <c r="R243" s="5">
        <f t="shared" si="268"/>
        <v>7748.3098981125859</v>
      </c>
      <c r="S243" s="5">
        <f t="shared" si="269"/>
        <v>4767.1234799685499</v>
      </c>
      <c r="T243" s="5">
        <f t="shared" si="270"/>
        <v>18.693433894868708</v>
      </c>
      <c r="U243" s="5">
        <f t="shared" si="271"/>
        <v>60.592703730970356</v>
      </c>
      <c r="V243" s="5">
        <f t="shared" si="272"/>
        <v>105.3374843246644</v>
      </c>
      <c r="W243" s="15">
        <f t="shared" si="273"/>
        <v>-1.0734613539272964E-2</v>
      </c>
      <c r="X243" s="15">
        <f t="shared" si="274"/>
        <v>-1.217998157191269E-2</v>
      </c>
      <c r="Y243" s="15">
        <f t="shared" si="275"/>
        <v>-9.7425357312937999E-3</v>
      </c>
      <c r="Z243" s="5">
        <f t="shared" si="290"/>
        <v>5478.4109936950163</v>
      </c>
      <c r="AA243" s="5">
        <f t="shared" si="291"/>
        <v>22832.348924834845</v>
      </c>
      <c r="AB243" s="5">
        <f t="shared" si="292"/>
        <v>66210.136010054135</v>
      </c>
      <c r="AC243" s="16">
        <f t="shared" si="276"/>
        <v>1.0837011077914351</v>
      </c>
      <c r="AD243" s="16">
        <f t="shared" si="277"/>
        <v>3.0394849923627763</v>
      </c>
      <c r="AE243" s="16">
        <f t="shared" si="278"/>
        <v>14.525547728801916</v>
      </c>
      <c r="AF243" s="15">
        <f t="shared" si="279"/>
        <v>-4.0504037456468023E-3</v>
      </c>
      <c r="AG243" s="15">
        <f t="shared" si="280"/>
        <v>2.9673830763510267E-4</v>
      </c>
      <c r="AH243" s="15">
        <f t="shared" si="281"/>
        <v>9.7937136394747881E-3</v>
      </c>
      <c r="AI243" s="1">
        <f t="shared" si="245"/>
        <v>553775.139078359</v>
      </c>
      <c r="AJ243" s="1">
        <f t="shared" si="246"/>
        <v>245923.45234450127</v>
      </c>
      <c r="AK243" s="1">
        <f t="shared" si="247"/>
        <v>87237.005840596743</v>
      </c>
      <c r="AL243" s="14">
        <f t="shared" si="282"/>
        <v>85.178401465512039</v>
      </c>
      <c r="AM243" s="14">
        <f t="shared" si="283"/>
        <v>20.454668362295347</v>
      </c>
      <c r="AN243" s="14">
        <f t="shared" si="284"/>
        <v>6.4625634630292224</v>
      </c>
      <c r="AO243" s="11">
        <f t="shared" si="285"/>
        <v>3.1484272265285699E-3</v>
      </c>
      <c r="AP243" s="11">
        <f t="shared" si="286"/>
        <v>3.9661879186600399E-3</v>
      </c>
      <c r="AQ243" s="11">
        <f t="shared" si="287"/>
        <v>3.5978328731532875E-3</v>
      </c>
      <c r="AR243" s="1">
        <f t="shared" si="293"/>
        <v>282007.6712500187</v>
      </c>
      <c r="AS243" s="1">
        <f t="shared" si="288"/>
        <v>127875.29555563044</v>
      </c>
      <c r="AT243" s="1">
        <f t="shared" si="289"/>
        <v>45255.717948186699</v>
      </c>
      <c r="AU243" s="1">
        <f t="shared" si="248"/>
        <v>56401.534250003744</v>
      </c>
      <c r="AV243" s="1">
        <f t="shared" si="249"/>
        <v>25575.059111126087</v>
      </c>
      <c r="AW243" s="1">
        <f t="shared" si="250"/>
        <v>9051.1435896373405</v>
      </c>
      <c r="AX243" s="1">
        <f t="shared" si="309"/>
        <v>193586.9371493425</v>
      </c>
      <c r="AY243" s="1">
        <f t="shared" si="296"/>
        <v>34512.626500106089</v>
      </c>
      <c r="AZ243" s="1">
        <f t="shared" si="297"/>
        <v>8285.0563952422253</v>
      </c>
      <c r="BA243" s="1">
        <f t="shared" si="310"/>
        <v>14186.970894684426</v>
      </c>
      <c r="BB243" s="1">
        <f t="shared" si="311"/>
        <v>30972.531400394557</v>
      </c>
      <c r="BC243" s="1">
        <f t="shared" si="312"/>
        <v>39425.8302545142</v>
      </c>
      <c r="BD243" s="1">
        <f t="shared" si="313"/>
        <v>142.75844395612165</v>
      </c>
      <c r="BE243" s="2">
        <f t="shared" si="319"/>
        <v>0.05</v>
      </c>
      <c r="BF243" s="2">
        <f t="shared" si="320"/>
        <v>3.8949976355871406E-2</v>
      </c>
      <c r="BG243" s="2">
        <f t="shared" si="321"/>
        <v>0.05</v>
      </c>
      <c r="BH243" s="2">
        <f t="shared" si="298"/>
        <v>4.7330770164715277E-2</v>
      </c>
      <c r="BI243" s="2">
        <f t="shared" si="314"/>
        <v>2.5000000000000006E-4</v>
      </c>
      <c r="BJ243" s="2">
        <f t="shared" si="299"/>
        <v>1.5171006581229417E-4</v>
      </c>
      <c r="BK243" s="2">
        <f t="shared" si="300"/>
        <v>2.5000000000000006E-4</v>
      </c>
      <c r="BL243" s="2">
        <f t="shared" si="301"/>
        <v>70.501917812504686</v>
      </c>
      <c r="BM243" s="2">
        <f t="shared" si="302"/>
        <v>19.399969504511262</v>
      </c>
      <c r="BN243" s="2">
        <f t="shared" si="303"/>
        <v>11.313929487046677</v>
      </c>
      <c r="BO243" s="2">
        <f t="shared" si="315"/>
        <v>514.76180150517223</v>
      </c>
      <c r="BP243" s="2">
        <f t="shared" si="316"/>
        <v>43.628798375398873</v>
      </c>
      <c r="BQ243" s="2">
        <f t="shared" si="317"/>
        <v>6.8351646251435794</v>
      </c>
      <c r="BR243" s="11">
        <f t="shared" si="318"/>
        <v>3.2195495163271221E-2</v>
      </c>
      <c r="BS243" s="17">
        <f t="shared" si="294"/>
        <v>6.8933206403796533E-4</v>
      </c>
      <c r="BT243" s="17">
        <f t="shared" si="295"/>
        <v>4.6091952288505244E-3</v>
      </c>
      <c r="BU243" s="12">
        <f>(BU$3*temperature!$I353+BU$4*temperature!$I353^2+BU$5*temperature!$I353^6)*(K243/K$56)^$BW$1</f>
        <v>-17.338976564735084</v>
      </c>
      <c r="BV243" s="12">
        <f>(BV$3*temperature!$I353+BV$4*temperature!$I353^2+BV$5*temperature!$I353^6)*(L243/L$56)^$BW$1</f>
        <v>-12.934626410467468</v>
      </c>
      <c r="BW243" s="12">
        <f>(BW$3*temperature!$I353+BW$4*temperature!$I353^2+BW$5*temperature!$I353^6)*(M243/M$56)^$BW$1</f>
        <v>-12.011055378752632</v>
      </c>
      <c r="BX243" s="12">
        <f>(BX$3*temperature!$M353+BX$4*temperature!$M353^2+BX$5*temperature!$M353^6)*(K243/K$56)^$BW$1</f>
        <v>-17.338982872124795</v>
      </c>
      <c r="BY243" s="12">
        <f>(BY$3*temperature!$M353+BY$4*temperature!$M353^2+BY$5*temperature!$M353^6)*(L243/L$56)^$BW$1</f>
        <v>-12.93463062749475</v>
      </c>
      <c r="BZ243" s="12">
        <f>(BZ$3*temperature!$M353+BZ$4*temperature!$M353^2+BZ$5*temperature!$M353^6)*(M243/M$56)^$BW$1</f>
        <v>-12.01105890614792</v>
      </c>
      <c r="CA243" s="19">
        <f t="shared" si="304"/>
        <v>-6.3073897109688914E-6</v>
      </c>
      <c r="CB243" s="19">
        <f t="shared" si="305"/>
        <v>-4.2170272820385435E-6</v>
      </c>
      <c r="CC243" s="19">
        <f t="shared" si="306"/>
        <v>-3.5273952878611681E-6</v>
      </c>
      <c r="CD243" s="19">
        <f t="shared" si="307"/>
        <v>-2.477620700352709E-2</v>
      </c>
      <c r="CE243" s="19">
        <f t="shared" si="308"/>
        <v>-1.7079033912773221E-5</v>
      </c>
      <c r="CF243" s="19"/>
      <c r="CG243" s="19"/>
      <c r="CH243" s="19"/>
    </row>
    <row r="244" spans="1:86" x14ac:dyDescent="0.3">
      <c r="A244" s="2">
        <f t="shared" si="251"/>
        <v>2198</v>
      </c>
      <c r="B244" s="5">
        <f t="shared" si="252"/>
        <v>1165.3998996102373</v>
      </c>
      <c r="C244" s="5">
        <f t="shared" si="253"/>
        <v>2964.1409688209246</v>
      </c>
      <c r="D244" s="5">
        <f t="shared" si="254"/>
        <v>4369.8692481025182</v>
      </c>
      <c r="E244" s="15">
        <f t="shared" si="255"/>
        <v>2.6648070360562665E-7</v>
      </c>
      <c r="F244" s="15">
        <f t="shared" si="256"/>
        <v>5.2498485509475023E-7</v>
      </c>
      <c r="G244" s="15">
        <f t="shared" si="257"/>
        <v>1.0717379068420515E-6</v>
      </c>
      <c r="H244" s="5">
        <f t="shared" si="258"/>
        <v>282395.38911874313</v>
      </c>
      <c r="I244" s="5">
        <f t="shared" si="259"/>
        <v>128318.60469486224</v>
      </c>
      <c r="J244" s="5">
        <f t="shared" si="260"/>
        <v>45403.985939422608</v>
      </c>
      <c r="K244" s="5">
        <f t="shared" si="261"/>
        <v>242316.29779030269</v>
      </c>
      <c r="L244" s="5">
        <f t="shared" si="262"/>
        <v>43290.317850808824</v>
      </c>
      <c r="M244" s="5">
        <f t="shared" si="263"/>
        <v>10390.239012102684</v>
      </c>
      <c r="N244" s="15">
        <f t="shared" si="264"/>
        <v>1.374581812275677E-3</v>
      </c>
      <c r="O244" s="15">
        <f t="shared" si="265"/>
        <v>3.4662033195476116E-3</v>
      </c>
      <c r="P244" s="15">
        <f t="shared" si="266"/>
        <v>3.275151446827218E-3</v>
      </c>
      <c r="Q244" s="5">
        <f t="shared" si="267"/>
        <v>5222.2721628617437</v>
      </c>
      <c r="R244" s="5">
        <f t="shared" si="268"/>
        <v>7680.4697555439152</v>
      </c>
      <c r="S244" s="5">
        <f t="shared" si="269"/>
        <v>4736.1456256826741</v>
      </c>
      <c r="T244" s="5">
        <f t="shared" si="270"/>
        <v>18.492767106285346</v>
      </c>
      <c r="U244" s="5">
        <f t="shared" si="271"/>
        <v>59.854685716134775</v>
      </c>
      <c r="V244" s="5">
        <f t="shared" si="272"/>
        <v>104.31123011978676</v>
      </c>
      <c r="W244" s="15">
        <f t="shared" si="273"/>
        <v>-1.0734613539272964E-2</v>
      </c>
      <c r="X244" s="15">
        <f t="shared" si="274"/>
        <v>-1.217998157191269E-2</v>
      </c>
      <c r="Y244" s="15">
        <f t="shared" si="275"/>
        <v>-9.7425357312937999E-3</v>
      </c>
      <c r="Z244" s="5">
        <f t="shared" si="290"/>
        <v>5405.3085696311164</v>
      </c>
      <c r="AA244" s="5">
        <f t="shared" si="291"/>
        <v>22640.282003502125</v>
      </c>
      <c r="AB244" s="5">
        <f t="shared" si="292"/>
        <v>66427.083812372206</v>
      </c>
      <c r="AC244" s="16">
        <f t="shared" si="276"/>
        <v>1.0793116807652752</v>
      </c>
      <c r="AD244" s="16">
        <f t="shared" si="277"/>
        <v>3.0403869239954924</v>
      </c>
      <c r="AE244" s="16">
        <f t="shared" si="278"/>
        <v>14.667806783714326</v>
      </c>
      <c r="AF244" s="15">
        <f t="shared" si="279"/>
        <v>-4.0504037456468023E-3</v>
      </c>
      <c r="AG244" s="15">
        <f t="shared" si="280"/>
        <v>2.9673830763510267E-4</v>
      </c>
      <c r="AH244" s="15">
        <f t="shared" si="281"/>
        <v>9.7937136394747881E-3</v>
      </c>
      <c r="AI244" s="1">
        <f t="shared" si="245"/>
        <v>554799.15942052682</v>
      </c>
      <c r="AJ244" s="1">
        <f t="shared" si="246"/>
        <v>246906.16622117723</v>
      </c>
      <c r="AK244" s="1">
        <f t="shared" si="247"/>
        <v>87564.448846174419</v>
      </c>
      <c r="AL244" s="14">
        <f t="shared" si="282"/>
        <v>85.443897683815365</v>
      </c>
      <c r="AM244" s="14">
        <f t="shared" si="283"/>
        <v>20.534984150248693</v>
      </c>
      <c r="AN244" s="14">
        <f t="shared" si="284"/>
        <v>6.485582174068627</v>
      </c>
      <c r="AO244" s="11">
        <f t="shared" si="285"/>
        <v>3.116942954263284E-3</v>
      </c>
      <c r="AP244" s="11">
        <f t="shared" si="286"/>
        <v>3.9265260394734398E-3</v>
      </c>
      <c r="AQ244" s="11">
        <f t="shared" si="287"/>
        <v>3.5618545444217548E-3</v>
      </c>
      <c r="AR244" s="1">
        <f t="shared" si="293"/>
        <v>282395.38911874313</v>
      </c>
      <c r="AS244" s="1">
        <f t="shared" si="288"/>
        <v>128318.60469486224</v>
      </c>
      <c r="AT244" s="1">
        <f t="shared" si="289"/>
        <v>45403.985939422608</v>
      </c>
      <c r="AU244" s="1">
        <f t="shared" si="248"/>
        <v>56479.07782374863</v>
      </c>
      <c r="AV244" s="1">
        <f t="shared" si="249"/>
        <v>25663.720938972448</v>
      </c>
      <c r="AW244" s="1">
        <f t="shared" si="250"/>
        <v>9080.7971878845219</v>
      </c>
      <c r="AX244" s="1">
        <f t="shared" si="309"/>
        <v>193853.03823224214</v>
      </c>
      <c r="AY244" s="1">
        <f t="shared" si="296"/>
        <v>34632.254280647059</v>
      </c>
      <c r="AZ244" s="1">
        <f t="shared" si="297"/>
        <v>8312.191209682147</v>
      </c>
      <c r="BA244" s="1">
        <f t="shared" si="310"/>
        <v>14188.575512755264</v>
      </c>
      <c r="BB244" s="1">
        <f t="shared" si="311"/>
        <v>30982.804210377828</v>
      </c>
      <c r="BC244" s="1">
        <f t="shared" si="312"/>
        <v>39440.161106352163</v>
      </c>
      <c r="BD244" s="1">
        <f t="shared" si="313"/>
        <v>138.64640130377029</v>
      </c>
      <c r="BE244" s="2">
        <f t="shared" si="319"/>
        <v>0.05</v>
      </c>
      <c r="BF244" s="2">
        <f t="shared" si="320"/>
        <v>3.8949976355871406E-2</v>
      </c>
      <c r="BG244" s="2">
        <f t="shared" si="321"/>
        <v>0.05</v>
      </c>
      <c r="BH244" s="2">
        <f t="shared" si="298"/>
        <v>4.7351872876726549E-2</v>
      </c>
      <c r="BI244" s="2">
        <f t="shared" si="314"/>
        <v>2.5000000000000006E-4</v>
      </c>
      <c r="BJ244" s="2">
        <f t="shared" si="299"/>
        <v>1.5171006581229417E-4</v>
      </c>
      <c r="BK244" s="2">
        <f t="shared" si="300"/>
        <v>2.5000000000000006E-4</v>
      </c>
      <c r="BL244" s="2">
        <f t="shared" si="301"/>
        <v>70.598847279685799</v>
      </c>
      <c r="BM244" s="2">
        <f t="shared" si="302"/>
        <v>19.467223963199309</v>
      </c>
      <c r="BN244" s="2">
        <f t="shared" si="303"/>
        <v>11.350996484855655</v>
      </c>
      <c r="BO244" s="2">
        <f t="shared" si="315"/>
        <v>522.44082919768471</v>
      </c>
      <c r="BP244" s="2">
        <f t="shared" si="316"/>
        <v>44.151451983771004</v>
      </c>
      <c r="BQ244" s="2">
        <f t="shared" si="317"/>
        <v>6.8351617041731423</v>
      </c>
      <c r="BR244" s="11">
        <f t="shared" si="318"/>
        <v>3.2150868573911778E-2</v>
      </c>
      <c r="BS244" s="17">
        <f t="shared" si="294"/>
        <v>6.6783091698043864E-4</v>
      </c>
      <c r="BT244" s="17">
        <f t="shared" si="295"/>
        <v>4.4749468241267222E-3</v>
      </c>
      <c r="BU244" s="12">
        <f>(BU$3*temperature!$I354+BU$4*temperature!$I354^2+BU$5*temperature!$I354^6)*(K244/K$56)^$BW$1</f>
        <v>-17.513200163640008</v>
      </c>
      <c r="BV244" s="12">
        <f>(BV$3*temperature!$I354+BV$4*temperature!$I354^2+BV$5*temperature!$I354^6)*(L244/L$56)^$BW$1</f>
        <v>-13.043827278655744</v>
      </c>
      <c r="BW244" s="12">
        <f>(BW$3*temperature!$I354+BW$4*temperature!$I354^2+BW$5*temperature!$I354^6)*(M244/M$56)^$BW$1</f>
        <v>-12.101929809038719</v>
      </c>
      <c r="BX244" s="12">
        <f>(BX$3*temperature!$M354+BX$4*temperature!$M354^2+BX$5*temperature!$M354^6)*(K244/K$56)^$BW$1</f>
        <v>-17.513206463261675</v>
      </c>
      <c r="BY244" s="12">
        <f>(BY$3*temperature!$M354+BY$4*temperature!$M354^2+BY$5*temperature!$M354^6)*(L244/L$56)^$BW$1</f>
        <v>-13.043831487200864</v>
      </c>
      <c r="BZ244" s="12">
        <f>(BZ$3*temperature!$M354+BZ$4*temperature!$M354^2+BZ$5*temperature!$M354^6)*(M244/M$56)^$BW$1</f>
        <v>-12.101933328536788</v>
      </c>
      <c r="CA244" s="19">
        <f t="shared" si="304"/>
        <v>-6.2996216669830574E-6</v>
      </c>
      <c r="CB244" s="19">
        <f t="shared" si="305"/>
        <v>-4.2085451195106316E-6</v>
      </c>
      <c r="CC244" s="19">
        <f t="shared" si="306"/>
        <v>-3.5194980689823296E-6</v>
      </c>
      <c r="CD244" s="19">
        <f t="shared" si="307"/>
        <v>-2.4788179903174209E-2</v>
      </c>
      <c r="CE244" s="19">
        <f t="shared" si="308"/>
        <v>-1.6554312915012913E-5</v>
      </c>
      <c r="CF244" s="19"/>
      <c r="CG244" s="19"/>
      <c r="CH244" s="19"/>
    </row>
    <row r="245" spans="1:86" x14ac:dyDescent="0.3">
      <c r="A245" s="2">
        <f t="shared" si="251"/>
        <v>2199</v>
      </c>
      <c r="B245" s="5">
        <f t="shared" si="252"/>
        <v>1165.4001946389933</v>
      </c>
      <c r="C245" s="5">
        <f t="shared" si="253"/>
        <v>2964.1424471435857</v>
      </c>
      <c r="D245" s="5">
        <f t="shared" si="254"/>
        <v>4369.873697289313</v>
      </c>
      <c r="E245" s="15">
        <f t="shared" si="255"/>
        <v>2.5315666842534528E-7</v>
      </c>
      <c r="F245" s="15">
        <f t="shared" si="256"/>
        <v>4.9873561234001268E-7</v>
      </c>
      <c r="G245" s="15">
        <f t="shared" si="257"/>
        <v>1.0181510114999488E-6</v>
      </c>
      <c r="H245" s="5">
        <f t="shared" si="258"/>
        <v>282771.37723199057</v>
      </c>
      <c r="I245" s="5">
        <f t="shared" si="259"/>
        <v>128757.11977512558</v>
      </c>
      <c r="J245" s="5">
        <f t="shared" si="260"/>
        <v>45550.727097986543</v>
      </c>
      <c r="K245" s="5">
        <f t="shared" si="261"/>
        <v>242638.86219753447</v>
      </c>
      <c r="L245" s="5">
        <f t="shared" si="262"/>
        <v>43438.236208655617</v>
      </c>
      <c r="M245" s="5">
        <f t="shared" si="263"/>
        <v>10423.808616309032</v>
      </c>
      <c r="N245" s="15">
        <f t="shared" si="264"/>
        <v>1.3311709124530502E-3</v>
      </c>
      <c r="O245" s="15">
        <f t="shared" si="265"/>
        <v>3.4168923951207741E-3</v>
      </c>
      <c r="P245" s="15">
        <f t="shared" si="266"/>
        <v>3.2308789208068678E-3</v>
      </c>
      <c r="Q245" s="5">
        <f t="shared" si="267"/>
        <v>5173.0915115909402</v>
      </c>
      <c r="R245" s="5">
        <f t="shared" si="268"/>
        <v>7612.8492675718444</v>
      </c>
      <c r="S245" s="5">
        <f t="shared" si="269"/>
        <v>4705.1611818886568</v>
      </c>
      <c r="T245" s="5">
        <f t="shared" si="270"/>
        <v>18.294254398127592</v>
      </c>
      <c r="U245" s="5">
        <f t="shared" si="271"/>
        <v>59.125656747119628</v>
      </c>
      <c r="V245" s="5">
        <f t="shared" si="272"/>
        <v>103.29497423316953</v>
      </c>
      <c r="W245" s="15">
        <f t="shared" si="273"/>
        <v>-1.0734613539272964E-2</v>
      </c>
      <c r="X245" s="15">
        <f t="shared" si="274"/>
        <v>-1.217998157191269E-2</v>
      </c>
      <c r="Y245" s="15">
        <f t="shared" si="275"/>
        <v>-9.7425357312937999E-3</v>
      </c>
      <c r="Z245" s="5">
        <f t="shared" si="290"/>
        <v>5332.9479389934313</v>
      </c>
      <c r="AA245" s="5">
        <f t="shared" si="291"/>
        <v>22448.714971821522</v>
      </c>
      <c r="AB245" s="5">
        <f t="shared" si="292"/>
        <v>66641.765788961158</v>
      </c>
      <c r="AC245" s="16">
        <f t="shared" si="276"/>
        <v>1.0749400326907832</v>
      </c>
      <c r="AD245" s="16">
        <f t="shared" si="277"/>
        <v>3.0412891232658747</v>
      </c>
      <c r="AE245" s="16">
        <f t="shared" si="278"/>
        <v>14.811459083073169</v>
      </c>
      <c r="AF245" s="15">
        <f t="shared" si="279"/>
        <v>-4.0504037456468023E-3</v>
      </c>
      <c r="AG245" s="15">
        <f t="shared" si="280"/>
        <v>2.9673830763510267E-4</v>
      </c>
      <c r="AH245" s="15">
        <f t="shared" si="281"/>
        <v>9.7937136394747881E-3</v>
      </c>
      <c r="AI245" s="1">
        <f t="shared" si="245"/>
        <v>555798.32130222279</v>
      </c>
      <c r="AJ245" s="1">
        <f t="shared" si="246"/>
        <v>247879.27053803197</v>
      </c>
      <c r="AK245" s="1">
        <f t="shared" si="247"/>
        <v>87888.801149441511</v>
      </c>
      <c r="AL245" s="14">
        <f t="shared" si="282"/>
        <v>85.707558201137033</v>
      </c>
      <c r="AM245" s="14">
        <f t="shared" si="283"/>
        <v>20.614808988734957</v>
      </c>
      <c r="AN245" s="14">
        <f t="shared" si="284"/>
        <v>6.5084518674051557</v>
      </c>
      <c r="AO245" s="11">
        <f t="shared" si="285"/>
        <v>3.085773524720651E-3</v>
      </c>
      <c r="AP245" s="11">
        <f t="shared" si="286"/>
        <v>3.8872607790787052E-3</v>
      </c>
      <c r="AQ245" s="11">
        <f t="shared" si="287"/>
        <v>3.5262359989775374E-3</v>
      </c>
      <c r="AR245" s="1">
        <f t="shared" si="293"/>
        <v>282771.37723199057</v>
      </c>
      <c r="AS245" s="1">
        <f t="shared" si="288"/>
        <v>128757.11977512558</v>
      </c>
      <c r="AT245" s="1">
        <f t="shared" si="289"/>
        <v>45550.727097986543</v>
      </c>
      <c r="AU245" s="1">
        <f t="shared" si="248"/>
        <v>56554.275446398118</v>
      </c>
      <c r="AV245" s="1">
        <f t="shared" si="249"/>
        <v>25751.423955025119</v>
      </c>
      <c r="AW245" s="1">
        <f t="shared" si="250"/>
        <v>9110.1454195973092</v>
      </c>
      <c r="AX245" s="1">
        <f t="shared" si="309"/>
        <v>194111.08975802758</v>
      </c>
      <c r="AY245" s="1">
        <f t="shared" si="296"/>
        <v>34750.588966924493</v>
      </c>
      <c r="AZ245" s="1">
        <f t="shared" si="297"/>
        <v>8339.0468930472252</v>
      </c>
      <c r="BA245" s="1">
        <f t="shared" si="310"/>
        <v>14190.12941988977</v>
      </c>
      <c r="BB245" s="1">
        <f t="shared" si="311"/>
        <v>30992.930554297312</v>
      </c>
      <c r="BC245" s="1">
        <f t="shared" si="312"/>
        <v>39454.297036579293</v>
      </c>
      <c r="BD245" s="1">
        <f t="shared" si="313"/>
        <v>134.65215160614835</v>
      </c>
      <c r="BE245" s="2">
        <f t="shared" si="319"/>
        <v>0.05</v>
      </c>
      <c r="BF245" s="2">
        <f t="shared" si="320"/>
        <v>3.8949976355871406E-2</v>
      </c>
      <c r="BG245" s="2">
        <f t="shared" si="321"/>
        <v>0.05</v>
      </c>
      <c r="BH245" s="2">
        <f t="shared" si="298"/>
        <v>4.737291014915751E-2</v>
      </c>
      <c r="BI245" s="2">
        <f t="shared" si="314"/>
        <v>2.5000000000000006E-4</v>
      </c>
      <c r="BJ245" s="2">
        <f t="shared" si="299"/>
        <v>1.5171006581229417E-4</v>
      </c>
      <c r="BK245" s="2">
        <f t="shared" si="300"/>
        <v>2.5000000000000006E-4</v>
      </c>
      <c r="BL245" s="2">
        <f t="shared" si="301"/>
        <v>70.69284430799766</v>
      </c>
      <c r="BM245" s="2">
        <f t="shared" si="302"/>
        <v>19.533751114885746</v>
      </c>
      <c r="BN245" s="2">
        <f t="shared" si="303"/>
        <v>11.387681774496638</v>
      </c>
      <c r="BO245" s="2">
        <f t="shared" si="315"/>
        <v>530.23464782849987</v>
      </c>
      <c r="BP245" s="2">
        <f t="shared" si="316"/>
        <v>44.680390634264555</v>
      </c>
      <c r="BQ245" s="2">
        <f t="shared" si="317"/>
        <v>6.8351620877266397</v>
      </c>
      <c r="BR245" s="11">
        <f t="shared" si="318"/>
        <v>3.2106713089194744E-2</v>
      </c>
      <c r="BS245" s="17">
        <f t="shared" si="294"/>
        <v>6.4702839217987409E-4</v>
      </c>
      <c r="BT245" s="17">
        <f t="shared" si="295"/>
        <v>4.3446085671133223E-3</v>
      </c>
      <c r="BU245" s="12">
        <f>(BU$3*temperature!$I355+BU$4*temperature!$I355^2+BU$5*temperature!$I355^6)*(K245/K$56)^$BW$1</f>
        <v>-17.687272389405088</v>
      </c>
      <c r="BV245" s="12">
        <f>(BV$3*temperature!$I355+BV$4*temperature!$I355^2+BV$5*temperature!$I355^6)*(L245/L$56)^$BW$1</f>
        <v>-13.152812437209768</v>
      </c>
      <c r="BW245" s="12">
        <f>(BW$3*temperature!$I355+BW$4*temperature!$I355^2+BW$5*temperature!$I355^6)*(M245/M$56)^$BW$1</f>
        <v>-12.192605206888709</v>
      </c>
      <c r="BX245" s="12">
        <f>(BX$3*temperature!$M355+BX$4*temperature!$M355^2+BX$5*temperature!$M355^6)*(K245/K$56)^$BW$1</f>
        <v>-17.687278681272449</v>
      </c>
      <c r="BY245" s="12">
        <f>(BY$3*temperature!$M355+BY$4*temperature!$M355^2+BY$5*temperature!$M355^6)*(L245/L$56)^$BW$1</f>
        <v>-13.152816637314453</v>
      </c>
      <c r="BZ245" s="12">
        <f>(BZ$3*temperature!$M355+BZ$4*temperature!$M355^2+BZ$5*temperature!$M355^6)*(M245/M$56)^$BW$1</f>
        <v>-12.192608718536997</v>
      </c>
      <c r="CA245" s="19">
        <f t="shared" si="304"/>
        <v>-6.2918673613410192E-6</v>
      </c>
      <c r="CB245" s="19">
        <f t="shared" si="305"/>
        <v>-4.200104685381234E-6</v>
      </c>
      <c r="CC245" s="19">
        <f t="shared" si="306"/>
        <v>-3.5116482877128874E-6</v>
      </c>
      <c r="CD245" s="19">
        <f t="shared" si="307"/>
        <v>-2.4799115139888295E-2</v>
      </c>
      <c r="CE245" s="19">
        <f t="shared" si="308"/>
        <v>-1.6045731596445496E-5</v>
      </c>
      <c r="CF245" s="19"/>
      <c r="CG245" s="19"/>
      <c r="CH245" s="19"/>
    </row>
    <row r="246" spans="1:86" x14ac:dyDescent="0.3">
      <c r="A246" s="2">
        <f t="shared" si="251"/>
        <v>2200</v>
      </c>
      <c r="B246" s="5">
        <f t="shared" si="252"/>
        <v>1165.4004749163826</v>
      </c>
      <c r="C246" s="5">
        <f t="shared" si="253"/>
        <v>2964.1438515508144</v>
      </c>
      <c r="D246" s="5">
        <f t="shared" si="254"/>
        <v>4369.8779240210715</v>
      </c>
      <c r="E246" s="15">
        <f t="shared" si="255"/>
        <v>2.4049883500407801E-7</v>
      </c>
      <c r="F246" s="15">
        <f t="shared" si="256"/>
        <v>4.7379883172301204E-7</v>
      </c>
      <c r="G246" s="15">
        <f t="shared" si="257"/>
        <v>9.6724346092495143E-7</v>
      </c>
      <c r="H246" s="5">
        <f t="shared" si="258"/>
        <v>283135.71262829739</v>
      </c>
      <c r="I246" s="5">
        <f t="shared" si="259"/>
        <v>129190.84943919574</v>
      </c>
      <c r="J246" s="5">
        <f t="shared" si="260"/>
        <v>45695.945326069748</v>
      </c>
      <c r="K246" s="5">
        <f t="shared" si="261"/>
        <v>242951.43062183182</v>
      </c>
      <c r="L246" s="5">
        <f t="shared" si="262"/>
        <v>43584.541071312786</v>
      </c>
      <c r="M246" s="5">
        <f t="shared" si="263"/>
        <v>10457.030178092775</v>
      </c>
      <c r="N246" s="15">
        <f t="shared" si="264"/>
        <v>1.288204294507711E-3</v>
      </c>
      <c r="O246" s="15">
        <f t="shared" si="265"/>
        <v>3.3681124149331776E-3</v>
      </c>
      <c r="P246" s="15">
        <f t="shared" si="266"/>
        <v>3.1870847793353807E-3</v>
      </c>
      <c r="Q246" s="5">
        <f t="shared" si="267"/>
        <v>5124.1540690139364</v>
      </c>
      <c r="R246" s="5">
        <f t="shared" si="268"/>
        <v>7545.4571048604157</v>
      </c>
      <c r="S246" s="5">
        <f t="shared" si="269"/>
        <v>4674.1751529940211</v>
      </c>
      <c r="T246" s="5">
        <f t="shared" si="270"/>
        <v>18.097872647174547</v>
      </c>
      <c r="U246" s="5">
        <f t="shared" si="271"/>
        <v>58.405507337512475</v>
      </c>
      <c r="V246" s="5">
        <f t="shared" si="272"/>
        <v>102.28861925583981</v>
      </c>
      <c r="W246" s="15">
        <f t="shared" si="273"/>
        <v>-1.0734613539272964E-2</v>
      </c>
      <c r="X246" s="15">
        <f t="shared" si="274"/>
        <v>-1.217998157191269E-2</v>
      </c>
      <c r="Y246" s="15">
        <f t="shared" si="275"/>
        <v>-9.7425357312937999E-3</v>
      </c>
      <c r="Z246" s="5">
        <f t="shared" si="290"/>
        <v>5261.3278315230127</v>
      </c>
      <c r="AA246" s="5">
        <f t="shared" si="291"/>
        <v>22257.674459799113</v>
      </c>
      <c r="AB246" s="5">
        <f t="shared" si="292"/>
        <v>66854.187729764337</v>
      </c>
      <c r="AC246" s="16">
        <f t="shared" si="276"/>
        <v>1.0705860915560268</v>
      </c>
      <c r="AD246" s="16">
        <f t="shared" si="277"/>
        <v>3.0421915902533416</v>
      </c>
      <c r="AE246" s="16">
        <f t="shared" si="278"/>
        <v>14.956518271915586</v>
      </c>
      <c r="AF246" s="15">
        <f t="shared" si="279"/>
        <v>-4.0504037456468023E-3</v>
      </c>
      <c r="AG246" s="15">
        <f t="shared" si="280"/>
        <v>2.9673830763510267E-4</v>
      </c>
      <c r="AH246" s="15">
        <f t="shared" si="281"/>
        <v>9.7937136394747881E-3</v>
      </c>
      <c r="AI246" s="1">
        <f t="shared" si="245"/>
        <v>556772.76461839862</v>
      </c>
      <c r="AJ246" s="1">
        <f t="shared" si="246"/>
        <v>248842.76743925389</v>
      </c>
      <c r="AK246" s="1">
        <f t="shared" si="247"/>
        <v>88210.066454094675</v>
      </c>
      <c r="AL246" s="14">
        <f t="shared" si="282"/>
        <v>85.969387573962905</v>
      </c>
      <c r="AM246" s="14">
        <f t="shared" si="283"/>
        <v>20.694142775800564</v>
      </c>
      <c r="AN246" s="14">
        <f t="shared" si="284"/>
        <v>6.5311727013048886</v>
      </c>
      <c r="AO246" s="11">
        <f t="shared" si="285"/>
        <v>3.0549157894734446E-3</v>
      </c>
      <c r="AP246" s="11">
        <f t="shared" si="286"/>
        <v>3.8483881712879182E-3</v>
      </c>
      <c r="AQ246" s="11">
        <f t="shared" si="287"/>
        <v>3.4909736389877621E-3</v>
      </c>
      <c r="AR246" s="1">
        <f t="shared" si="293"/>
        <v>283135.71262829739</v>
      </c>
      <c r="AS246" s="1">
        <f t="shared" si="288"/>
        <v>129190.84943919574</v>
      </c>
      <c r="AT246" s="1">
        <f t="shared" si="289"/>
        <v>45695.945326069748</v>
      </c>
      <c r="AU246" s="1">
        <f t="shared" si="248"/>
        <v>56627.142525659481</v>
      </c>
      <c r="AV246" s="1">
        <f t="shared" si="249"/>
        <v>25838.169887839147</v>
      </c>
      <c r="AW246" s="1">
        <f t="shared" si="250"/>
        <v>9139.18906521395</v>
      </c>
      <c r="AX246" s="1">
        <f t="shared" si="309"/>
        <v>194361.14449746549</v>
      </c>
      <c r="AY246" s="1">
        <f t="shared" si="296"/>
        <v>34867.632857050223</v>
      </c>
      <c r="AZ246" s="1">
        <f t="shared" si="297"/>
        <v>8365.6241424742202</v>
      </c>
      <c r="BA246" s="1">
        <f t="shared" si="310"/>
        <v>14191.633140351872</v>
      </c>
      <c r="BB246" s="1">
        <f t="shared" si="311"/>
        <v>31002.912033181819</v>
      </c>
      <c r="BC246" s="1">
        <f t="shared" si="312"/>
        <v>39468.240223413974</v>
      </c>
      <c r="BD246" s="1">
        <f t="shared" si="313"/>
        <v>130.77234682021594</v>
      </c>
      <c r="BE246" s="2">
        <f t="shared" si="319"/>
        <v>0.05</v>
      </c>
      <c r="BF246" s="2">
        <f t="shared" si="320"/>
        <v>3.8949976355871406E-2</v>
      </c>
      <c r="BG246" s="2">
        <f t="shared" si="321"/>
        <v>0.05</v>
      </c>
      <c r="BH246" s="2">
        <f t="shared" si="298"/>
        <v>4.7393880306587678E-2</v>
      </c>
      <c r="BI246" s="2">
        <f t="shared" si="314"/>
        <v>2.5000000000000006E-4</v>
      </c>
      <c r="BJ246" s="2">
        <f t="shared" si="299"/>
        <v>1.5171006581229417E-4</v>
      </c>
      <c r="BK246" s="2">
        <f t="shared" si="300"/>
        <v>2.5000000000000006E-4</v>
      </c>
      <c r="BL246" s="2">
        <f t="shared" si="301"/>
        <v>70.783928157074371</v>
      </c>
      <c r="BM246" s="2">
        <f t="shared" si="302"/>
        <v>19.599552270766573</v>
      </c>
      <c r="BN246" s="2">
        <f t="shared" si="303"/>
        <v>11.42398633151744</v>
      </c>
      <c r="BO246" s="2">
        <f t="shared" si="315"/>
        <v>538.14497346449764</v>
      </c>
      <c r="BP246" s="2">
        <f t="shared" si="316"/>
        <v>45.215689897344589</v>
      </c>
      <c r="BQ246" s="2">
        <f t="shared" si="317"/>
        <v>6.8351657357322644</v>
      </c>
      <c r="BR246" s="11">
        <f t="shared" si="318"/>
        <v>3.2063022514263712E-2</v>
      </c>
      <c r="BS246" s="17">
        <f t="shared" si="294"/>
        <v>6.2690067216330354E-4</v>
      </c>
      <c r="BT246" s="17">
        <f t="shared" si="295"/>
        <v>4.2180665700129339E-3</v>
      </c>
      <c r="BU246" s="12">
        <f>(BU$3*temperature!$I356+BU$4*temperature!$I356^2+BU$5*temperature!$I356^6)*(K246/K$56)^$BW$1</f>
        <v>-17.861190231476034</v>
      </c>
      <c r="BV246" s="12">
        <f>(BV$3*temperature!$I356+BV$4*temperature!$I356^2+BV$5*temperature!$I356^6)*(L246/L$56)^$BW$1</f>
        <v>-13.261580743806952</v>
      </c>
      <c r="BW246" s="12">
        <f>(BW$3*temperature!$I356+BW$4*temperature!$I356^2+BW$5*temperature!$I356^6)*(M246/M$56)^$BW$1</f>
        <v>-12.283080756431914</v>
      </c>
      <c r="BX246" s="12">
        <f>(BX$3*temperature!$M356+BX$4*temperature!$M356^2+BX$5*temperature!$M356^6)*(K246/K$56)^$BW$1</f>
        <v>-17.861196515604853</v>
      </c>
      <c r="BY246" s="12">
        <f>(BY$3*temperature!$M356+BY$4*temperature!$M356^2+BY$5*temperature!$M356^6)*(L246/L$56)^$BW$1</f>
        <v>-13.261584935513717</v>
      </c>
      <c r="BZ246" s="12">
        <f>(BZ$3*temperature!$M356+BZ$4*temperature!$M356^2+BZ$5*temperature!$M356^6)*(M246/M$56)^$BW$1</f>
        <v>-12.283084260278194</v>
      </c>
      <c r="CA246" s="19">
        <f t="shared" si="304"/>
        <v>-6.2841288190895739E-6</v>
      </c>
      <c r="CB246" s="19">
        <f t="shared" si="305"/>
        <v>-4.1917067648000739E-6</v>
      </c>
      <c r="CC246" s="19">
        <f t="shared" si="306"/>
        <v>-3.503846279784284E-6</v>
      </c>
      <c r="CD246" s="19">
        <f t="shared" si="307"/>
        <v>-2.4809030170174676E-2</v>
      </c>
      <c r="CE246" s="19">
        <f t="shared" si="308"/>
        <v>-1.5552797689402182E-5</v>
      </c>
      <c r="CF246" s="19"/>
      <c r="CG246" s="19"/>
      <c r="CH246" s="19"/>
    </row>
    <row r="247" spans="1:86" x14ac:dyDescent="0.3">
      <c r="A247" s="2">
        <f t="shared" si="251"/>
        <v>2201</v>
      </c>
      <c r="B247" s="5">
        <f t="shared" si="252"/>
        <v>1165.4007411799664</v>
      </c>
      <c r="C247" s="5">
        <f t="shared" si="253"/>
        <v>2964.1451857383136</v>
      </c>
      <c r="D247" s="5">
        <f t="shared" si="254"/>
        <v>4369.8819394201264</v>
      </c>
      <c r="E247" s="15">
        <f t="shared" si="255"/>
        <v>2.2847389325387411E-7</v>
      </c>
      <c r="F247" s="15">
        <f t="shared" si="256"/>
        <v>4.5010889013686141E-7</v>
      </c>
      <c r="G247" s="15">
        <f t="shared" si="257"/>
        <v>9.1888128787870382E-7</v>
      </c>
      <c r="H247" s="5">
        <f t="shared" si="258"/>
        <v>283488.47264844307</v>
      </c>
      <c r="I247" s="5">
        <f t="shared" si="259"/>
        <v>129619.80291952362</v>
      </c>
      <c r="J247" s="5">
        <f t="shared" si="260"/>
        <v>45839.644682844671</v>
      </c>
      <c r="K247" s="5">
        <f t="shared" si="261"/>
        <v>243254.06929243193</v>
      </c>
      <c r="L247" s="5">
        <f t="shared" si="262"/>
        <v>43729.23551220644</v>
      </c>
      <c r="M247" s="5">
        <f t="shared" si="263"/>
        <v>10489.904605735754</v>
      </c>
      <c r="N247" s="15">
        <f t="shared" si="264"/>
        <v>1.2456756061305363E-3</v>
      </c>
      <c r="O247" s="15">
        <f t="shared" si="265"/>
        <v>3.319856934065335E-3</v>
      </c>
      <c r="P247" s="15">
        <f t="shared" si="266"/>
        <v>3.1437632944628646E-3</v>
      </c>
      <c r="Q247" s="5">
        <f t="shared" si="267"/>
        <v>5075.463929303688</v>
      </c>
      <c r="R247" s="5">
        <f t="shared" si="268"/>
        <v>7478.3016739440545</v>
      </c>
      <c r="S247" s="5">
        <f t="shared" si="269"/>
        <v>4643.1924396742425</v>
      </c>
      <c r="T247" s="5">
        <f t="shared" si="270"/>
        <v>17.903598978424149</v>
      </c>
      <c r="U247" s="5">
        <f t="shared" si="271"/>
        <v>57.69412933444336</v>
      </c>
      <c r="V247" s="5">
        <f t="shared" si="272"/>
        <v>101.29206872783507</v>
      </c>
      <c r="W247" s="15">
        <f t="shared" si="273"/>
        <v>-1.0734613539272964E-2</v>
      </c>
      <c r="X247" s="15">
        <f t="shared" si="274"/>
        <v>-1.217998157191269E-2</v>
      </c>
      <c r="Y247" s="15">
        <f t="shared" si="275"/>
        <v>-9.7425357312937999E-3</v>
      </c>
      <c r="Z247" s="5">
        <f t="shared" si="290"/>
        <v>5190.4467687924762</v>
      </c>
      <c r="AA247" s="5">
        <f t="shared" si="291"/>
        <v>22067.186345274782</v>
      </c>
      <c r="AB247" s="5">
        <f t="shared" si="292"/>
        <v>67064.355660392088</v>
      </c>
      <c r="AC247" s="16">
        <f t="shared" si="276"/>
        <v>1.0662497856407509</v>
      </c>
      <c r="AD247" s="16">
        <f t="shared" si="277"/>
        <v>3.0430943250373352</v>
      </c>
      <c r="AE247" s="16">
        <f t="shared" si="278"/>
        <v>15.102998128914299</v>
      </c>
      <c r="AF247" s="15">
        <f t="shared" si="279"/>
        <v>-4.0504037456468023E-3</v>
      </c>
      <c r="AG247" s="15">
        <f t="shared" si="280"/>
        <v>2.9673830763510267E-4</v>
      </c>
      <c r="AH247" s="15">
        <f t="shared" si="281"/>
        <v>9.7937136394747881E-3</v>
      </c>
      <c r="AI247" s="1">
        <f t="shared" si="245"/>
        <v>557722.63068221824</v>
      </c>
      <c r="AJ247" s="1">
        <f t="shared" si="246"/>
        <v>249796.66058316766</v>
      </c>
      <c r="AK247" s="1">
        <f t="shared" si="247"/>
        <v>88528.248873899167</v>
      </c>
      <c r="AL247" s="14">
        <f t="shared" si="282"/>
        <v>86.229390521078869</v>
      </c>
      <c r="AM247" s="14">
        <f t="shared" si="283"/>
        <v>20.772985479131165</v>
      </c>
      <c r="AN247" s="14">
        <f t="shared" si="284"/>
        <v>6.5537448515195003</v>
      </c>
      <c r="AO247" s="11">
        <f t="shared" si="285"/>
        <v>3.02436663157871E-3</v>
      </c>
      <c r="AP247" s="11">
        <f t="shared" si="286"/>
        <v>3.8099042895750391E-3</v>
      </c>
      <c r="AQ247" s="11">
        <f t="shared" si="287"/>
        <v>3.4560639025978846E-3</v>
      </c>
      <c r="AR247" s="1">
        <f t="shared" si="293"/>
        <v>283488.47264844307</v>
      </c>
      <c r="AS247" s="1">
        <f t="shared" si="288"/>
        <v>129619.80291952362</v>
      </c>
      <c r="AT247" s="1">
        <f t="shared" si="289"/>
        <v>45839.644682844671</v>
      </c>
      <c r="AU247" s="1">
        <f t="shared" si="248"/>
        <v>56697.694529688619</v>
      </c>
      <c r="AV247" s="1">
        <f t="shared" si="249"/>
        <v>25923.960583904725</v>
      </c>
      <c r="AW247" s="1">
        <f t="shared" si="250"/>
        <v>9167.9289365689347</v>
      </c>
      <c r="AX247" s="1">
        <f t="shared" si="309"/>
        <v>194603.25543394551</v>
      </c>
      <c r="AY247" s="1">
        <f t="shared" si="296"/>
        <v>34983.388409765146</v>
      </c>
      <c r="AZ247" s="1">
        <f t="shared" si="297"/>
        <v>8391.9236845886026</v>
      </c>
      <c r="BA247" s="1">
        <f t="shared" si="310"/>
        <v>14193.08719061372</v>
      </c>
      <c r="BB247" s="1">
        <f t="shared" si="311"/>
        <v>31012.750227290078</v>
      </c>
      <c r="BC247" s="1">
        <f t="shared" si="312"/>
        <v>39481.992815322781</v>
      </c>
      <c r="BD247" s="1">
        <f t="shared" si="313"/>
        <v>127.00373298824591</v>
      </c>
      <c r="BE247" s="2">
        <f t="shared" si="319"/>
        <v>0.05</v>
      </c>
      <c r="BF247" s="2">
        <f t="shared" si="320"/>
        <v>3.8949976355871406E-2</v>
      </c>
      <c r="BG247" s="2">
        <f t="shared" si="321"/>
        <v>0.05</v>
      </c>
      <c r="BH247" s="2">
        <f t="shared" si="298"/>
        <v>4.7414781706334147E-2</v>
      </c>
      <c r="BI247" s="2">
        <f t="shared" si="314"/>
        <v>2.5000000000000006E-4</v>
      </c>
      <c r="BJ247" s="2">
        <f t="shared" si="299"/>
        <v>1.5171006581229417E-4</v>
      </c>
      <c r="BK247" s="2">
        <f t="shared" si="300"/>
        <v>2.5000000000000006E-4</v>
      </c>
      <c r="BL247" s="2">
        <f t="shared" si="301"/>
        <v>70.87211816211078</v>
      </c>
      <c r="BM247" s="2">
        <f t="shared" si="302"/>
        <v>19.664628831497527</v>
      </c>
      <c r="BN247" s="2">
        <f t="shared" si="303"/>
        <v>11.459911170711171</v>
      </c>
      <c r="BO247" s="2">
        <f t="shared" si="315"/>
        <v>546.17354782042185</v>
      </c>
      <c r="BP247" s="2">
        <f t="shared" si="316"/>
        <v>45.757426252479405</v>
      </c>
      <c r="BQ247" s="2">
        <f t="shared" si="317"/>
        <v>6.8351726086764408</v>
      </c>
      <c r="BR247" s="11">
        <f t="shared" si="318"/>
        <v>3.2019790731688785E-2</v>
      </c>
      <c r="BS247" s="17">
        <f t="shared" si="294"/>
        <v>6.0742479721449317E-4</v>
      </c>
      <c r="BT247" s="17">
        <f t="shared" si="295"/>
        <v>4.0952102621484793E-3</v>
      </c>
      <c r="BU247" s="12">
        <f>(BU$3*temperature!$I357+BU$4*temperature!$I357^2+BU$5*temperature!$I357^6)*(K247/K$56)^$BW$1</f>
        <v>-18.034950849697971</v>
      </c>
      <c r="BV247" s="12">
        <f>(BV$3*temperature!$I357+BV$4*temperature!$I357^2+BV$5*temperature!$I357^6)*(L247/L$56)^$BW$1</f>
        <v>-13.3701311540927</v>
      </c>
      <c r="BW247" s="12">
        <f>(BW$3*temperature!$I357+BW$4*temperature!$I357^2+BW$5*temperature!$I357^6)*(M247/M$56)^$BW$1</f>
        <v>-12.373355719896596</v>
      </c>
      <c r="BX247" s="12">
        <f>(BX$3*temperature!$M357+BX$4*temperature!$M357^2+BX$5*temperature!$M357^6)*(K247/K$56)^$BW$1</f>
        <v>-18.034957126106026</v>
      </c>
      <c r="BY247" s="12">
        <f>(BY$3*temperature!$M357+BY$4*temperature!$M357^2+BY$5*temperature!$M357^6)*(L247/L$56)^$BW$1</f>
        <v>-13.370135337444811</v>
      </c>
      <c r="BZ247" s="12">
        <f>(BZ$3*temperature!$M357+BZ$4*temperature!$M357^2+BZ$5*temperature!$M357^6)*(M247/M$56)^$BW$1</f>
        <v>-12.373359215988978</v>
      </c>
      <c r="CA247" s="19">
        <f t="shared" si="304"/>
        <v>-6.2764080546173773E-6</v>
      </c>
      <c r="CB247" s="19">
        <f t="shared" si="305"/>
        <v>-4.183352110942451E-6</v>
      </c>
      <c r="CC247" s="19">
        <f t="shared" si="306"/>
        <v>-3.4960923827043189E-6</v>
      </c>
      <c r="CD247" s="19">
        <f t="shared" si="307"/>
        <v>-2.4817942418867655E-2</v>
      </c>
      <c r="CE247" s="19">
        <f t="shared" si="308"/>
        <v>-1.5075033641061654E-5</v>
      </c>
      <c r="CF247" s="19"/>
      <c r="CG247" s="19"/>
      <c r="CH247" s="19"/>
    </row>
    <row r="248" spans="1:86" x14ac:dyDescent="0.3">
      <c r="A248" s="2">
        <f t="shared" si="251"/>
        <v>2202</v>
      </c>
      <c r="B248" s="5">
        <f t="shared" si="252"/>
        <v>1165.4009941304287</v>
      </c>
      <c r="C248" s="5">
        <f t="shared" si="253"/>
        <v>2964.146453217008</v>
      </c>
      <c r="D248" s="5">
        <f t="shared" si="254"/>
        <v>4369.8857540527333</v>
      </c>
      <c r="E248" s="15">
        <f t="shared" si="255"/>
        <v>2.170501985911804E-7</v>
      </c>
      <c r="F248" s="15">
        <f t="shared" si="256"/>
        <v>4.2760344563001834E-7</v>
      </c>
      <c r="G248" s="15">
        <f t="shared" si="257"/>
        <v>8.7293722348476857E-7</v>
      </c>
      <c r="H248" s="5">
        <f t="shared" si="258"/>
        <v>283829.73490520072</v>
      </c>
      <c r="I248" s="5">
        <f t="shared" si="259"/>
        <v>130043.99002337386</v>
      </c>
      <c r="J248" s="5">
        <f t="shared" si="260"/>
        <v>45981.82938025413</v>
      </c>
      <c r="K248" s="5">
        <f t="shared" si="261"/>
        <v>243546.8446781119</v>
      </c>
      <c r="L248" s="5">
        <f t="shared" si="262"/>
        <v>43872.322800459558</v>
      </c>
      <c r="M248" s="5">
        <f t="shared" si="263"/>
        <v>10522.432843378003</v>
      </c>
      <c r="N248" s="15">
        <f t="shared" si="264"/>
        <v>1.2035785733475191E-3</v>
      </c>
      <c r="O248" s="15">
        <f t="shared" si="265"/>
        <v>3.2721195917815304E-3</v>
      </c>
      <c r="P248" s="15">
        <f t="shared" si="266"/>
        <v>3.100908813266301E-3</v>
      </c>
      <c r="Q248" s="5">
        <f t="shared" si="267"/>
        <v>5027.0250214972411</v>
      </c>
      <c r="R248" s="5">
        <f t="shared" si="268"/>
        <v>7411.3911210221504</v>
      </c>
      <c r="S248" s="5">
        <f t="shared" si="269"/>
        <v>4612.2178397913603</v>
      </c>
      <c r="T248" s="5">
        <f t="shared" si="270"/>
        <v>17.711410762428645</v>
      </c>
      <c r="U248" s="5">
        <f t="shared" si="271"/>
        <v>56.99141590234229</v>
      </c>
      <c r="V248" s="5">
        <f t="shared" si="272"/>
        <v>100.30522712895747</v>
      </c>
      <c r="W248" s="15">
        <f t="shared" si="273"/>
        <v>-1.0734613539272964E-2</v>
      </c>
      <c r="X248" s="15">
        <f t="shared" si="274"/>
        <v>-1.217998157191269E-2</v>
      </c>
      <c r="Y248" s="15">
        <f t="shared" si="275"/>
        <v>-9.7425357312937999E-3</v>
      </c>
      <c r="Z248" s="5">
        <f t="shared" si="290"/>
        <v>5120.3030714307451</v>
      </c>
      <c r="AA248" s="5">
        <f t="shared" si="291"/>
        <v>21877.275763812155</v>
      </c>
      <c r="AB248" s="5">
        <f t="shared" si="292"/>
        <v>67272.275835793698</v>
      </c>
      <c r="AC248" s="16">
        <f t="shared" si="276"/>
        <v>1.0619310435151965</v>
      </c>
      <c r="AD248" s="16">
        <f t="shared" si="277"/>
        <v>3.0439973276973209</v>
      </c>
      <c r="AE248" s="16">
        <f t="shared" si="278"/>
        <v>15.250912567686409</v>
      </c>
      <c r="AF248" s="15">
        <f t="shared" si="279"/>
        <v>-4.0504037456468023E-3</v>
      </c>
      <c r="AG248" s="15">
        <f t="shared" si="280"/>
        <v>2.9673830763510267E-4</v>
      </c>
      <c r="AH248" s="15">
        <f t="shared" si="281"/>
        <v>9.7937136394747881E-3</v>
      </c>
      <c r="AI248" s="1">
        <f t="shared" si="245"/>
        <v>558648.06214368506</v>
      </c>
      <c r="AJ248" s="1">
        <f t="shared" si="246"/>
        <v>250740.95510875562</v>
      </c>
      <c r="AK248" s="1">
        <f t="shared" si="247"/>
        <v>88843.352923078186</v>
      </c>
      <c r="AL248" s="14">
        <f t="shared" si="282"/>
        <v>86.487571919518672</v>
      </c>
      <c r="AM248" s="14">
        <f t="shared" si="283"/>
        <v>20.851337134750544</v>
      </c>
      <c r="AN248" s="14">
        <f t="shared" si="284"/>
        <v>6.5761685109175909</v>
      </c>
      <c r="AO248" s="11">
        <f t="shared" si="285"/>
        <v>2.9941229652629231E-3</v>
      </c>
      <c r="AP248" s="11">
        <f t="shared" si="286"/>
        <v>3.7718052466792886E-3</v>
      </c>
      <c r="AQ248" s="11">
        <f t="shared" si="287"/>
        <v>3.4215032635719058E-3</v>
      </c>
      <c r="AR248" s="1">
        <f t="shared" si="293"/>
        <v>283829.73490520072</v>
      </c>
      <c r="AS248" s="1">
        <f t="shared" si="288"/>
        <v>130043.99002337386</v>
      </c>
      <c r="AT248" s="1">
        <f t="shared" si="289"/>
        <v>45981.82938025413</v>
      </c>
      <c r="AU248" s="1">
        <f t="shared" si="248"/>
        <v>56765.94698104015</v>
      </c>
      <c r="AV248" s="1">
        <f t="shared" si="249"/>
        <v>26008.798004674773</v>
      </c>
      <c r="AW248" s="1">
        <f t="shared" si="250"/>
        <v>9196.365876050826</v>
      </c>
      <c r="AX248" s="1">
        <f t="shared" si="309"/>
        <v>194837.47574248951</v>
      </c>
      <c r="AY248" s="1">
        <f t="shared" si="296"/>
        <v>35097.858240367641</v>
      </c>
      <c r="AZ248" s="1">
        <f t="shared" si="297"/>
        <v>8417.9462747024027</v>
      </c>
      <c r="BA248" s="1">
        <f t="shared" si="310"/>
        <v>14194.492079467942</v>
      </c>
      <c r="BB248" s="1">
        <f t="shared" si="311"/>
        <v>31022.446696449653</v>
      </c>
      <c r="BC248" s="1">
        <f t="shared" si="312"/>
        <v>39495.556931589294</v>
      </c>
      <c r="BD248" s="1">
        <f t="shared" si="313"/>
        <v>123.34314763908235</v>
      </c>
      <c r="BE248" s="2">
        <f t="shared" si="319"/>
        <v>0.05</v>
      </c>
      <c r="BF248" s="2">
        <f t="shared" si="320"/>
        <v>3.8949976355871406E-2</v>
      </c>
      <c r="BG248" s="2">
        <f t="shared" si="321"/>
        <v>0.05</v>
      </c>
      <c r="BH248" s="2">
        <f t="shared" si="298"/>
        <v>4.7435612738527762E-2</v>
      </c>
      <c r="BI248" s="2">
        <f t="shared" si="314"/>
        <v>2.5000000000000006E-4</v>
      </c>
      <c r="BJ248" s="2">
        <f t="shared" si="299"/>
        <v>1.5171006581229417E-4</v>
      </c>
      <c r="BK248" s="2">
        <f t="shared" si="300"/>
        <v>2.5000000000000006E-4</v>
      </c>
      <c r="BL248" s="2">
        <f t="shared" si="301"/>
        <v>70.957433726300195</v>
      </c>
      <c r="BM248" s="2">
        <f t="shared" si="302"/>
        <v>19.728982284939374</v>
      </c>
      <c r="BN248" s="2">
        <f t="shared" si="303"/>
        <v>11.495457345063535</v>
      </c>
      <c r="BO248" s="2">
        <f t="shared" si="315"/>
        <v>554.32213864225696</v>
      </c>
      <c r="BP248" s="2">
        <f t="shared" si="316"/>
        <v>46.305677099084733</v>
      </c>
      <c r="BQ248" s="2">
        <f t="shared" si="317"/>
        <v>6.8351826675958076</v>
      </c>
      <c r="BR248" s="11">
        <f t="shared" si="318"/>
        <v>3.1977011700905028E-2</v>
      </c>
      <c r="BS248" s="17">
        <f t="shared" si="294"/>
        <v>5.8857863257044403E-4</v>
      </c>
      <c r="BT248" s="17">
        <f t="shared" si="295"/>
        <v>3.9759322933480383E-3</v>
      </c>
      <c r="BU248" s="12">
        <f>(BU$3*temperature!$I358+BU$4*temperature!$I358^2+BU$5*temperature!$I358^6)*(K248/K$56)^$BW$1</f>
        <v>-18.208551570200363</v>
      </c>
      <c r="BV248" s="12">
        <f>(BV$3*temperature!$I358+BV$4*temperature!$I358^2+BV$5*temperature!$I358^6)*(L248/L$56)^$BW$1</f>
        <v>-13.478462718797621</v>
      </c>
      <c r="BW248" s="12">
        <f>(BW$3*temperature!$I358+BW$4*temperature!$I358^2+BW$5*temperature!$I358^6)*(M248/M$56)^$BW$1</f>
        <v>-12.463429435275856</v>
      </c>
      <c r="BX248" s="12">
        <f>(BX$3*temperature!$M358+BX$4*temperature!$M358^2+BX$5*temperature!$M358^6)*(K248/K$56)^$BW$1</f>
        <v>-18.208557838907279</v>
      </c>
      <c r="BY248" s="12">
        <f>(BY$3*temperature!$M358+BY$4*temperature!$M358^2+BY$5*temperature!$M358^6)*(L248/L$56)^$BW$1</f>
        <v>-13.47846689383902</v>
      </c>
      <c r="BZ248" s="12">
        <f>(BZ$3*temperature!$M358+BZ$4*temperature!$M358^2+BZ$5*temperature!$M358^6)*(M248/M$56)^$BW$1</f>
        <v>-12.463432923662713</v>
      </c>
      <c r="CA248" s="19">
        <f t="shared" si="304"/>
        <v>-6.2687069153355424E-6</v>
      </c>
      <c r="CB248" s="19">
        <f t="shared" si="305"/>
        <v>-4.1750413988239643E-6</v>
      </c>
      <c r="CC248" s="19">
        <f t="shared" si="306"/>
        <v>-3.4883868575974475E-6</v>
      </c>
      <c r="CD248" s="19">
        <f t="shared" si="307"/>
        <v>-2.4825868732922887E-2</v>
      </c>
      <c r="CE248" s="19">
        <f t="shared" si="308"/>
        <v>-1.4611975871197095E-5</v>
      </c>
      <c r="CF248" s="19"/>
      <c r="CG248" s="19"/>
      <c r="CH248" s="19"/>
    </row>
    <row r="249" spans="1:86" x14ac:dyDescent="0.3">
      <c r="A249" s="2">
        <f t="shared" si="251"/>
        <v>2203</v>
      </c>
      <c r="B249" s="5">
        <f t="shared" si="252"/>
        <v>1165.4012344334201</v>
      </c>
      <c r="C249" s="5">
        <f t="shared" si="253"/>
        <v>2964.1476573222826</v>
      </c>
      <c r="D249" s="5">
        <f t="shared" si="254"/>
        <v>4369.8893779568734</v>
      </c>
      <c r="E249" s="15">
        <f t="shared" si="255"/>
        <v>2.0619768866162136E-7</v>
      </c>
      <c r="F249" s="15">
        <f t="shared" si="256"/>
        <v>4.0622327334851738E-7</v>
      </c>
      <c r="G249" s="15">
        <f t="shared" si="257"/>
        <v>8.2929036231053014E-7</v>
      </c>
      <c r="H249" s="5">
        <f t="shared" si="258"/>
        <v>284159.57725399872</v>
      </c>
      <c r="I249" s="5">
        <f t="shared" si="259"/>
        <v>130463.42111818006</v>
      </c>
      <c r="J249" s="5">
        <f t="shared" si="260"/>
        <v>46122.503778865554</v>
      </c>
      <c r="K249" s="5">
        <f t="shared" si="261"/>
        <v>243829.82346174348</v>
      </c>
      <c r="L249" s="5">
        <f t="shared" si="262"/>
        <v>44013.806395878601</v>
      </c>
      <c r="M249" s="5">
        <f t="shared" si="263"/>
        <v>10554.615870031468</v>
      </c>
      <c r="N249" s="15">
        <f t="shared" si="264"/>
        <v>1.1619069998858311E-3</v>
      </c>
      <c r="O249" s="15">
        <f t="shared" si="265"/>
        <v>3.2248941106340911E-3</v>
      </c>
      <c r="P249" s="15">
        <f t="shared" si="266"/>
        <v>3.0585157570017785E-3</v>
      </c>
      <c r="Q249" s="5">
        <f t="shared" si="267"/>
        <v>4978.8411126396531</v>
      </c>
      <c r="R249" s="5">
        <f t="shared" si="268"/>
        <v>7344.7333357742918</v>
      </c>
      <c r="S249" s="5">
        <f t="shared" si="269"/>
        <v>4581.2560493336159</v>
      </c>
      <c r="T249" s="5">
        <f t="shared" si="270"/>
        <v>17.521285612658655</v>
      </c>
      <c r="U249" s="5">
        <f t="shared" si="271"/>
        <v>56.29726150689455</v>
      </c>
      <c r="V249" s="5">
        <f t="shared" si="272"/>
        <v>99.327999869618054</v>
      </c>
      <c r="W249" s="15">
        <f t="shared" si="273"/>
        <v>-1.0734613539272964E-2</v>
      </c>
      <c r="X249" s="15">
        <f t="shared" si="274"/>
        <v>-1.217998157191269E-2</v>
      </c>
      <c r="Y249" s="15">
        <f t="shared" si="275"/>
        <v>-9.7425357312937999E-3</v>
      </c>
      <c r="Z249" s="5">
        <f t="shared" si="290"/>
        <v>5050.8948662089115</v>
      </c>
      <c r="AA249" s="5">
        <f t="shared" si="291"/>
        <v>21687.967118678727</v>
      </c>
      <c r="AB249" s="5">
        <f t="shared" si="292"/>
        <v>67477.954734027342</v>
      </c>
      <c r="AC249" s="16">
        <f t="shared" si="276"/>
        <v>1.0576297940389239</v>
      </c>
      <c r="AD249" s="16">
        <f t="shared" si="277"/>
        <v>3.0449005983127875</v>
      </c>
      <c r="AE249" s="16">
        <f t="shared" si="278"/>
        <v>15.400275638114998</v>
      </c>
      <c r="AF249" s="15">
        <f t="shared" si="279"/>
        <v>-4.0504037456468023E-3</v>
      </c>
      <c r="AG249" s="15">
        <f t="shared" si="280"/>
        <v>2.9673830763510267E-4</v>
      </c>
      <c r="AH249" s="15">
        <f t="shared" si="281"/>
        <v>9.7937136394747881E-3</v>
      </c>
      <c r="AI249" s="1">
        <f t="shared" ref="AI249:AI312" si="322">(1-$AI$5)*AI248+AU248</f>
        <v>559549.20291035669</v>
      </c>
      <c r="AJ249" s="1">
        <f t="shared" ref="AJ249:AJ312" si="323">(1-$AI$5)*AJ248+AV248</f>
        <v>251675.65760255486</v>
      </c>
      <c r="AK249" s="1">
        <f t="shared" ref="AK249:AK312" si="324">(1-$AI$5)*AK248+AW248</f>
        <v>89155.383506821192</v>
      </c>
      <c r="AL249" s="14">
        <f t="shared" si="282"/>
        <v>86.743936800559794</v>
      </c>
      <c r="AM249" s="14">
        <f t="shared" si="283"/>
        <v>20.929197845727622</v>
      </c>
      <c r="AN249" s="14">
        <f t="shared" si="284"/>
        <v>6.5984438891192756</v>
      </c>
      <c r="AO249" s="11">
        <f t="shared" si="285"/>
        <v>2.9641817356102938E-3</v>
      </c>
      <c r="AP249" s="11">
        <f t="shared" si="286"/>
        <v>3.7340871942124956E-3</v>
      </c>
      <c r="AQ249" s="11">
        <f t="shared" si="287"/>
        <v>3.3872882309361869E-3</v>
      </c>
      <c r="AR249" s="1">
        <f t="shared" si="293"/>
        <v>284159.57725399872</v>
      </c>
      <c r="AS249" s="1">
        <f t="shared" si="288"/>
        <v>130463.42111818006</v>
      </c>
      <c r="AT249" s="1">
        <f t="shared" si="289"/>
        <v>46122.503778865554</v>
      </c>
      <c r="AU249" s="1">
        <f t="shared" ref="AU249:AU312" si="325">$AU$5*AR249</f>
        <v>56831.915450799745</v>
      </c>
      <c r="AV249" s="1">
        <f t="shared" ref="AV249:AV312" si="326">$AU$5*AS249</f>
        <v>26092.684223636013</v>
      </c>
      <c r="AW249" s="1">
        <f t="shared" ref="AW249:AW312" si="327">$AU$5*AT249</f>
        <v>9224.5007557731115</v>
      </c>
      <c r="AX249" s="1">
        <f t="shared" si="309"/>
        <v>195063.85876939475</v>
      </c>
      <c r="AY249" s="1">
        <f t="shared" si="296"/>
        <v>35211.045116702888</v>
      </c>
      <c r="AZ249" s="1">
        <f t="shared" si="297"/>
        <v>8443.6926960251731</v>
      </c>
      <c r="BA249" s="1">
        <f t="shared" si="310"/>
        <v>14195.848308138109</v>
      </c>
      <c r="BB249" s="1">
        <f t="shared" si="311"/>
        <v>31032.002980388708</v>
      </c>
      <c r="BC249" s="1">
        <f t="shared" si="312"/>
        <v>39508.934662867221</v>
      </c>
      <c r="BD249" s="1">
        <f t="shared" si="313"/>
        <v>119.78751725922334</v>
      </c>
      <c r="BE249" s="2">
        <f t="shared" si="319"/>
        <v>0.05</v>
      </c>
      <c r="BF249" s="2">
        <f t="shared" si="320"/>
        <v>3.8949976355871406E-2</v>
      </c>
      <c r="BG249" s="2">
        <f t="shared" si="321"/>
        <v>0.05</v>
      </c>
      <c r="BH249" s="2">
        <f t="shared" si="298"/>
        <v>4.745637182617346E-2</v>
      </c>
      <c r="BI249" s="2">
        <f t="shared" si="314"/>
        <v>2.5000000000000006E-4</v>
      </c>
      <c r="BJ249" s="2">
        <f t="shared" si="299"/>
        <v>1.5171006581229417E-4</v>
      </c>
      <c r="BK249" s="2">
        <f t="shared" si="300"/>
        <v>2.5000000000000006E-4</v>
      </c>
      <c r="BL249" s="2">
        <f t="shared" si="301"/>
        <v>71.039894313499701</v>
      </c>
      <c r="BM249" s="2">
        <f t="shared" si="302"/>
        <v>19.792614203936147</v>
      </c>
      <c r="BN249" s="2">
        <f t="shared" si="303"/>
        <v>11.530625944716391</v>
      </c>
      <c r="BO249" s="2">
        <f t="shared" si="315"/>
        <v>562.59254009633059</v>
      </c>
      <c r="BP249" s="2">
        <f t="shared" si="316"/>
        <v>46.860520767598672</v>
      </c>
      <c r="BQ249" s="2">
        <f t="shared" si="317"/>
        <v>6.8351958740692549</v>
      </c>
      <c r="BR249" s="11">
        <f t="shared" si="318"/>
        <v>3.1934679457621823E-2</v>
      </c>
      <c r="BS249" s="17">
        <f t="shared" si="294"/>
        <v>5.7034083695367251E-4</v>
      </c>
      <c r="BT249" s="17">
        <f t="shared" si="295"/>
        <v>3.8601284401437266E-3</v>
      </c>
      <c r="BU249" s="12">
        <f>(BU$3*temperature!$I359+BU$4*temperature!$I359^2+BU$5*temperature!$I359^6)*(K249/K$56)^$BW$1</f>
        <v>-18.381989881337272</v>
      </c>
      <c r="BV249" s="12">
        <f>(BV$3*temperature!$I359+BV$4*temperature!$I359^2+BV$5*temperature!$I359^6)*(L249/L$56)^$BW$1</f>
        <v>-13.586574580902756</v>
      </c>
      <c r="BW249" s="12">
        <f>(BW$3*temperature!$I359+BW$4*temperature!$I359^2+BW$5*temperature!$I359^6)*(M249/M$56)^$BW$1</f>
        <v>-12.553301314032499</v>
      </c>
      <c r="BX249" s="12">
        <f>(BX$3*temperature!$M359+BX$4*temperature!$M359^2+BX$5*temperature!$M359^6)*(K249/K$56)^$BW$1</f>
        <v>-18.381996142364425</v>
      </c>
      <c r="BY249" s="12">
        <f>(BY$3*temperature!$M359+BY$4*temperature!$M359^2+BY$5*temperature!$M359^6)*(L249/L$56)^$BW$1</f>
        <v>-13.586578747677995</v>
      </c>
      <c r="BZ249" s="12">
        <f>(BZ$3*temperature!$M359+BZ$4*temperature!$M359^2+BZ$5*temperature!$M359^6)*(M249/M$56)^$BW$1</f>
        <v>-12.553304794762424</v>
      </c>
      <c r="CA249" s="19">
        <f t="shared" si="304"/>
        <v>-6.2610271527319128E-6</v>
      </c>
      <c r="CB249" s="19">
        <f t="shared" si="305"/>
        <v>-4.1667752395113666E-6</v>
      </c>
      <c r="CC249" s="19">
        <f t="shared" si="306"/>
        <v>-3.4807299247319179E-6</v>
      </c>
      <c r="CD249" s="19">
        <f t="shared" si="307"/>
        <v>-2.4832825607799428E-2</v>
      </c>
      <c r="CE249" s="19">
        <f t="shared" si="308"/>
        <v>-1.4163174541076917E-5</v>
      </c>
      <c r="CF249" s="19"/>
      <c r="CG249" s="19"/>
      <c r="CH249" s="19"/>
    </row>
    <row r="250" spans="1:86" x14ac:dyDescent="0.3">
      <c r="A250" s="2">
        <f t="shared" ref="A250:A313" si="328">1+A249</f>
        <v>2204</v>
      </c>
      <c r="B250" s="5">
        <f t="shared" ref="B250:B313" si="329">B249*(1+E250)</f>
        <v>1165.4014627213089</v>
      </c>
      <c r="C250" s="5">
        <f t="shared" ref="C250:C313" si="330">C249*(1+F250)</f>
        <v>2964.1488012227583</v>
      </c>
      <c r="D250" s="5">
        <f t="shared" ref="D250:D313" si="331">D249*(1+G250)</f>
        <v>4369.8928206686614</v>
      </c>
      <c r="E250" s="15">
        <f t="shared" ref="E250:E313" si="332">E249*$E$5</f>
        <v>1.9588780422854028E-7</v>
      </c>
      <c r="F250" s="15">
        <f t="shared" ref="F250:F313" si="333">F249*$E$5</f>
        <v>3.8591210968109148E-7</v>
      </c>
      <c r="G250" s="15">
        <f t="shared" ref="G250:G313" si="334">G249*$E$5</f>
        <v>7.8782584419500355E-7</v>
      </c>
      <c r="H250" s="5">
        <f t="shared" ref="H250:H313" si="335">AR250</f>
        <v>284478.07776447717</v>
      </c>
      <c r="I250" s="5">
        <f t="shared" ref="I250:I313" si="336">AS250</f>
        <v>130878.10711711893</v>
      </c>
      <c r="J250" s="5">
        <f t="shared" ref="J250:J313" si="337">AT250</f>
        <v>46261.6723837912</v>
      </c>
      <c r="K250" s="5">
        <f t="shared" ref="K250:K313" si="338">H250/B250*1000</f>
        <v>244103.07251562676</v>
      </c>
      <c r="L250" s="5">
        <f t="shared" ref="L250:L313" si="339">I250/C250*1000</f>
        <v>44153.689944016864</v>
      </c>
      <c r="M250" s="5">
        <f t="shared" ref="M250:M313" si="340">J250/D250*1000</f>
        <v>10586.454698610307</v>
      </c>
      <c r="N250" s="15">
        <f t="shared" ref="N250:N313" si="341">K250/K249-1</f>
        <v>1.1206547665247868E-3</v>
      </c>
      <c r="O250" s="15">
        <f t="shared" ref="O250:O313" si="342">L250/L249-1</f>
        <v>3.1781742955856451E-3</v>
      </c>
      <c r="P250" s="15">
        <f t="shared" ref="P250:P313" si="343">M250/M249-1</f>
        <v>3.0165786202831502E-3</v>
      </c>
      <c r="Q250" s="5">
        <f t="shared" ref="Q250:Q313" si="344">T250*H250/1000</f>
        <v>4930.9158109107011</v>
      </c>
      <c r="R250" s="5">
        <f t="shared" ref="R250:R313" si="345">U250*I250/1000</f>
        <v>7278.3359551926642</v>
      </c>
      <c r="S250" s="5">
        <f t="shared" ref="S250:S313" si="346">V250*J250/1000</f>
        <v>4550.3116633748787</v>
      </c>
      <c r="T250" s="5">
        <f t="shared" ref="T250:T313" si="347">T249*(1+W250)</f>
        <v>17.333201382895542</v>
      </c>
      <c r="U250" s="5">
        <f t="shared" ref="U250:U313" si="348">U249*(1+X250)</f>
        <v>55.611561899191422</v>
      </c>
      <c r="V250" s="5">
        <f t="shared" ref="V250:V313" si="349">V249*(1+Y250)</f>
        <v>98.360293281770353</v>
      </c>
      <c r="W250" s="15">
        <f t="shared" ref="W250:W313" si="350">T$5-1</f>
        <v>-1.0734613539272964E-2</v>
      </c>
      <c r="X250" s="15">
        <f t="shared" ref="X250:X313" si="351">U$5-1</f>
        <v>-1.217998157191269E-2</v>
      </c>
      <c r="Y250" s="15">
        <f t="shared" ref="Y250:Y313" si="352">V$5-1</f>
        <v>-9.7425357312937999E-3</v>
      </c>
      <c r="Z250" s="5">
        <f t="shared" si="290"/>
        <v>4982.2200929872988</v>
      </c>
      <c r="AA250" s="5">
        <f t="shared" si="291"/>
        <v>21499.284090905225</v>
      </c>
      <c r="AB250" s="5">
        <f t="shared" si="292"/>
        <v>67681.399050126958</v>
      </c>
      <c r="AC250" s="16">
        <f t="shared" ref="AC250:AC313" si="353">AC249*(1+AF250)</f>
        <v>1.053345966359641</v>
      </c>
      <c r="AD250" s="16">
        <f t="shared" ref="AD250:AD313" si="354">AD249*(1+AG250)</f>
        <v>3.0458041369632478</v>
      </c>
      <c r="AE250" s="16">
        <f t="shared" ref="AE250:AE313" si="355">AE249*(1+AH250)</f>
        <v>15.551101527683675</v>
      </c>
      <c r="AF250" s="15">
        <f t="shared" ref="AF250:AF313" si="356">AC$5-1</f>
        <v>-4.0504037456468023E-3</v>
      </c>
      <c r="AG250" s="15">
        <f t="shared" ref="AG250:AG313" si="357">AD$5-1</f>
        <v>2.9673830763510267E-4</v>
      </c>
      <c r="AH250" s="15">
        <f t="shared" ref="AH250:AH313" si="358">AE$5-1</f>
        <v>9.7937136394747881E-3</v>
      </c>
      <c r="AI250" s="1">
        <f t="shared" si="322"/>
        <v>560426.19807012076</v>
      </c>
      <c r="AJ250" s="1">
        <f t="shared" si="323"/>
        <v>252600.77606593541</v>
      </c>
      <c r="AK250" s="1">
        <f t="shared" si="324"/>
        <v>89464.345911912184</v>
      </c>
      <c r="AL250" s="14">
        <f t="shared" ref="AL250:AL313" si="359">AL249*(1+AO250)</f>
        <v>86.99849034576755</v>
      </c>
      <c r="AM250" s="14">
        <f t="shared" ref="AM250:AM313" si="360">AM249*(1+AP250)</f>
        <v>21.006567780891885</v>
      </c>
      <c r="AN250" s="14">
        <f t="shared" ref="AN250:AN313" si="361">AN249*(1+AQ250)</f>
        <v>6.6205712121341005</v>
      </c>
      <c r="AO250" s="11">
        <f t="shared" ref="AO250:AO313" si="362">AO$5*AO249</f>
        <v>2.9345399182541909E-3</v>
      </c>
      <c r="AP250" s="11">
        <f t="shared" ref="AP250:AP313" si="363">AP$5*AP249</f>
        <v>3.6967463222703704E-3</v>
      </c>
      <c r="AQ250" s="11">
        <f t="shared" ref="AQ250:AQ313" si="364">AQ$5*AQ249</f>
        <v>3.3534153486268251E-3</v>
      </c>
      <c r="AR250" s="1">
        <f t="shared" si="293"/>
        <v>284478.07776447717</v>
      </c>
      <c r="AS250" s="1">
        <f t="shared" si="288"/>
        <v>130878.10711711893</v>
      </c>
      <c r="AT250" s="1">
        <f t="shared" si="289"/>
        <v>46261.6723837912</v>
      </c>
      <c r="AU250" s="1">
        <f t="shared" si="325"/>
        <v>56895.61555289544</v>
      </c>
      <c r="AV250" s="1">
        <f t="shared" si="326"/>
        <v>26175.621423423785</v>
      </c>
      <c r="AW250" s="1">
        <f t="shared" si="327"/>
        <v>9252.3344767582403</v>
      </c>
      <c r="AX250" s="1">
        <f t="shared" si="309"/>
        <v>195282.45801250139</v>
      </c>
      <c r="AY250" s="1">
        <f t="shared" si="296"/>
        <v>35322.951955213481</v>
      </c>
      <c r="AZ250" s="1">
        <f t="shared" si="297"/>
        <v>8469.1637588882459</v>
      </c>
      <c r="BA250" s="1">
        <f t="shared" si="310"/>
        <v>14197.156370387363</v>
      </c>
      <c r="BB250" s="1">
        <f t="shared" si="311"/>
        <v>31041.420599060777</v>
      </c>
      <c r="BC250" s="1">
        <f t="shared" si="312"/>
        <v>39522.128071718595</v>
      </c>
      <c r="BD250" s="1">
        <f t="shared" si="313"/>
        <v>116.33385483193963</v>
      </c>
      <c r="BE250" s="2">
        <f t="shared" si="319"/>
        <v>0.05</v>
      </c>
      <c r="BF250" s="2">
        <f t="shared" si="320"/>
        <v>3.8949976355871406E-2</v>
      </c>
      <c r="BG250" s="2">
        <f t="shared" si="321"/>
        <v>0.05</v>
      </c>
      <c r="BH250" s="2">
        <f t="shared" si="298"/>
        <v>4.7477057425195118E-2</v>
      </c>
      <c r="BI250" s="2">
        <f t="shared" si="314"/>
        <v>2.5000000000000006E-4</v>
      </c>
      <c r="BJ250" s="2">
        <f t="shared" si="299"/>
        <v>1.5171006581229417E-4</v>
      </c>
      <c r="BK250" s="2">
        <f t="shared" si="300"/>
        <v>2.5000000000000006E-4</v>
      </c>
      <c r="BL250" s="2">
        <f t="shared" si="301"/>
        <v>71.119519441119309</v>
      </c>
      <c r="BM250" s="2">
        <f t="shared" si="302"/>
        <v>19.855526244126597</v>
      </c>
      <c r="BN250" s="2">
        <f t="shared" si="303"/>
        <v>11.565418095947802</v>
      </c>
      <c r="BO250" s="2">
        <f t="shared" si="315"/>
        <v>570.98657316422668</v>
      </c>
      <c r="BP250" s="2">
        <f t="shared" si="316"/>
        <v>47.422036530690356</v>
      </c>
      <c r="BQ250" s="2">
        <f t="shared" si="317"/>
        <v>6.8352121902102478</v>
      </c>
      <c r="BR250" s="11">
        <f t="shared" si="318"/>
        <v>3.1892788113223575E-2</v>
      </c>
      <c r="BS250" s="17">
        <f t="shared" si="294"/>
        <v>5.5269083238237515E-4</v>
      </c>
      <c r="BT250" s="17">
        <f t="shared" si="295"/>
        <v>3.7476975147026472E-3</v>
      </c>
      <c r="BU250" s="12">
        <f>(BU$3*temperature!$I360+BU$4*temperature!$I360^2+BU$5*temperature!$I360^6)*(K250/K$56)^$BW$1</f>
        <v>-18.555263429683816</v>
      </c>
      <c r="BV250" s="12">
        <f>(BV$3*temperature!$I360+BV$4*temperature!$I360^2+BV$5*temperature!$I360^6)*(L250/L$56)^$BW$1</f>
        <v>-13.694465972852887</v>
      </c>
      <c r="BW250" s="12">
        <f>(BW$3*temperature!$I360+BW$4*temperature!$I360^2+BW$5*temperature!$I360^6)*(M250/M$56)^$BW$1</f>
        <v>-12.642970838842933</v>
      </c>
      <c r="BX250" s="12">
        <f>(BX$3*temperature!$M360+BX$4*temperature!$M360^2+BX$5*temperature!$M360^6)*(K250/K$56)^$BW$1</f>
        <v>-18.555269683054295</v>
      </c>
      <c r="BY250" s="12">
        <f>(BY$3*temperature!$M360+BY$4*temperature!$M360^2+BY$5*temperature!$M360^6)*(L250/L$56)^$BW$1</f>
        <v>-13.694470131407108</v>
      </c>
      <c r="BZ250" s="12">
        <f>(BZ$3*temperature!$M360+BZ$4*temperature!$M360^2+BZ$5*temperature!$M360^6)*(M250/M$56)^$BW$1</f>
        <v>-12.642974311964743</v>
      </c>
      <c r="CA250" s="19">
        <f t="shared" si="304"/>
        <v>-6.2533704792144817E-6</v>
      </c>
      <c r="CB250" s="19">
        <f t="shared" si="305"/>
        <v>-4.1585542209787718E-6</v>
      </c>
      <c r="CC250" s="19">
        <f t="shared" si="306"/>
        <v>-3.4731218097050487E-6</v>
      </c>
      <c r="CD250" s="19">
        <f t="shared" si="307"/>
        <v>-2.483882941571245E-2</v>
      </c>
      <c r="CE250" s="19">
        <f t="shared" si="308"/>
        <v>-1.3728193305173939E-5</v>
      </c>
      <c r="CF250" s="19"/>
      <c r="CG250" s="19"/>
      <c r="CH250" s="19"/>
    </row>
    <row r="251" spans="1:86" x14ac:dyDescent="0.3">
      <c r="A251" s="2">
        <f t="shared" si="328"/>
        <v>2205</v>
      </c>
      <c r="B251" s="5">
        <f t="shared" si="329"/>
        <v>1165.4016795948457</v>
      </c>
      <c r="C251" s="5">
        <f t="shared" si="330"/>
        <v>2964.1498879286301</v>
      </c>
      <c r="D251" s="5">
        <f t="shared" si="331"/>
        <v>4369.8960912474367</v>
      </c>
      <c r="E251" s="15">
        <f t="shared" si="332"/>
        <v>1.8609341401711326E-7</v>
      </c>
      <c r="F251" s="15">
        <f t="shared" si="333"/>
        <v>3.6661650419703692E-7</v>
      </c>
      <c r="G251" s="15">
        <f t="shared" si="334"/>
        <v>7.4843455198525335E-7</v>
      </c>
      <c r="H251" s="5">
        <f t="shared" si="335"/>
        <v>284785.31469291961</v>
      </c>
      <c r="I251" s="5">
        <f t="shared" si="336"/>
        <v>131288.05946490265</v>
      </c>
      <c r="J251" s="5">
        <f t="shared" si="337"/>
        <v>46399.339840672917</v>
      </c>
      <c r="K251" s="5">
        <f t="shared" si="338"/>
        <v>244366.65887758613</v>
      </c>
      <c r="L251" s="5">
        <f t="shared" si="339"/>
        <v>44291.977271313939</v>
      </c>
      <c r="M251" s="5">
        <f t="shared" si="340"/>
        <v>10617.950374977383</v>
      </c>
      <c r="N251" s="15">
        <f t="shared" si="341"/>
        <v>1.0798158304317074E-3</v>
      </c>
      <c r="O251" s="15">
        <f t="shared" si="342"/>
        <v>3.1319540331151696E-3</v>
      </c>
      <c r="P251" s="15">
        <f t="shared" si="343"/>
        <v>2.9750919702336009E-3</v>
      </c>
      <c r="Q251" s="5">
        <f t="shared" si="344"/>
        <v>4883.2525687326961</v>
      </c>
      <c r="R251" s="5">
        <f t="shared" si="345"/>
        <v>7212.2063674282072</v>
      </c>
      <c r="S251" s="5">
        <f t="shared" si="346"/>
        <v>4519.3891770524306</v>
      </c>
      <c r="T251" s="5">
        <f t="shared" si="347"/>
        <v>17.147136164651766</v>
      </c>
      <c r="U251" s="5">
        <f t="shared" si="348"/>
        <v>54.934214100073987</v>
      </c>
      <c r="V251" s="5">
        <f t="shared" si="349"/>
        <v>97.402014609932166</v>
      </c>
      <c r="W251" s="15">
        <f t="shared" si="350"/>
        <v>-1.0734613539272964E-2</v>
      </c>
      <c r="X251" s="15">
        <f t="shared" si="351"/>
        <v>-1.217998157191269E-2</v>
      </c>
      <c r="Y251" s="15">
        <f t="shared" si="352"/>
        <v>-9.7425357312937999E-3</v>
      </c>
      <c r="Z251" s="5">
        <f t="shared" si="290"/>
        <v>4914.2765115239217</v>
      </c>
      <c r="AA251" s="5">
        <f t="shared" si="291"/>
        <v>21311.249649414109</v>
      </c>
      <c r="AB251" s="5">
        <f t="shared" si="292"/>
        <v>67882.615690067614</v>
      </c>
      <c r="AC251" s="16">
        <f t="shared" si="353"/>
        <v>1.0490794899120359</v>
      </c>
      <c r="AD251" s="16">
        <f t="shared" si="354"/>
        <v>3.0467079437282383</v>
      </c>
      <c r="AE251" s="16">
        <f t="shared" si="355"/>
        <v>15.703404562824208</v>
      </c>
      <c r="AF251" s="15">
        <f t="shared" si="356"/>
        <v>-4.0504037456468023E-3</v>
      </c>
      <c r="AG251" s="15">
        <f t="shared" si="357"/>
        <v>2.9673830763510267E-4</v>
      </c>
      <c r="AH251" s="15">
        <f t="shared" si="358"/>
        <v>9.7937136394747881E-3</v>
      </c>
      <c r="AI251" s="1">
        <f t="shared" si="322"/>
        <v>561279.19381600409</v>
      </c>
      <c r="AJ251" s="1">
        <f t="shared" si="323"/>
        <v>253516.31988276565</v>
      </c>
      <c r="AK251" s="1">
        <f t="shared" si="324"/>
        <v>89770.24579747922</v>
      </c>
      <c r="AL251" s="14">
        <f t="shared" si="359"/>
        <v>87.251237883087583</v>
      </c>
      <c r="AM251" s="14">
        <f t="shared" si="360"/>
        <v>21.083447173557541</v>
      </c>
      <c r="AN251" s="14">
        <f t="shared" si="361"/>
        <v>6.642550722002353</v>
      </c>
      <c r="AO251" s="11">
        <f t="shared" si="362"/>
        <v>2.9051945190716488E-3</v>
      </c>
      <c r="AP251" s="11">
        <f t="shared" si="363"/>
        <v>3.6597788590476666E-3</v>
      </c>
      <c r="AQ251" s="11">
        <f t="shared" si="364"/>
        <v>3.3198811951405567E-3</v>
      </c>
      <c r="AR251" s="1">
        <f t="shared" si="293"/>
        <v>284785.31469291961</v>
      </c>
      <c r="AS251" s="1">
        <f t="shared" si="288"/>
        <v>131288.05946490265</v>
      </c>
      <c r="AT251" s="1">
        <f t="shared" si="289"/>
        <v>46399.339840672917</v>
      </c>
      <c r="AU251" s="1">
        <f t="shared" si="325"/>
        <v>56957.062938583927</v>
      </c>
      <c r="AV251" s="1">
        <f t="shared" si="326"/>
        <v>26257.611892980531</v>
      </c>
      <c r="AW251" s="1">
        <f t="shared" si="327"/>
        <v>9279.8679681345839</v>
      </c>
      <c r="AX251" s="1">
        <f t="shared" si="309"/>
        <v>195493.32710206893</v>
      </c>
      <c r="AY251" s="1">
        <f t="shared" si="296"/>
        <v>35433.581817051156</v>
      </c>
      <c r="AZ251" s="1">
        <f t="shared" si="297"/>
        <v>8494.3602999819068</v>
      </c>
      <c r="BA251" s="1">
        <f t="shared" si="310"/>
        <v>14198.416752625333</v>
      </c>
      <c r="BB251" s="1">
        <f t="shared" si="311"/>
        <v>31050.701052962871</v>
      </c>
      <c r="BC251" s="1">
        <f t="shared" si="312"/>
        <v>39535.139193137344</v>
      </c>
      <c r="BD251" s="1">
        <f t="shared" si="313"/>
        <v>112.97925744268332</v>
      </c>
      <c r="BE251" s="2">
        <f t="shared" si="319"/>
        <v>0.05</v>
      </c>
      <c r="BF251" s="2">
        <f t="shared" si="320"/>
        <v>3.8949976355871406E-2</v>
      </c>
      <c r="BG251" s="2">
        <f t="shared" si="321"/>
        <v>0.05</v>
      </c>
      <c r="BH251" s="2">
        <f t="shared" si="298"/>
        <v>4.7497668024465027E-2</v>
      </c>
      <c r="BI251" s="2">
        <f t="shared" si="314"/>
        <v>2.5000000000000006E-4</v>
      </c>
      <c r="BJ251" s="2">
        <f t="shared" si="299"/>
        <v>1.5171006581229417E-4</v>
      </c>
      <c r="BK251" s="2">
        <f t="shared" si="300"/>
        <v>2.5000000000000006E-4</v>
      </c>
      <c r="BL251" s="2">
        <f t="shared" si="301"/>
        <v>71.196328673229914</v>
      </c>
      <c r="BM251" s="2">
        <f t="shared" si="302"/>
        <v>19.91772014178877</v>
      </c>
      <c r="BN251" s="2">
        <f t="shared" si="303"/>
        <v>11.599834960168232</v>
      </c>
      <c r="BO251" s="2">
        <f t="shared" si="315"/>
        <v>579.50608604359434</v>
      </c>
      <c r="BP251" s="2">
        <f t="shared" si="316"/>
        <v>47.990304614603239</v>
      </c>
      <c r="BQ251" s="2">
        <f t="shared" si="317"/>
        <v>6.8352315786590916</v>
      </c>
      <c r="BR251" s="11">
        <f t="shared" si="318"/>
        <v>3.1851331854148873E-2</v>
      </c>
      <c r="BS251" s="17">
        <f t="shared" si="294"/>
        <v>5.3560877520323518E-4</v>
      </c>
      <c r="BT251" s="17">
        <f t="shared" si="295"/>
        <v>3.6385412764103368E-3</v>
      </c>
      <c r="BU251" s="12">
        <f>(BU$3*temperature!$I361+BU$4*temperature!$I361^2+BU$5*temperature!$I361^6)*(K251/K$56)^$BW$1</f>
        <v>-18.728370016089791</v>
      </c>
      <c r="BV251" s="12">
        <f>(BV$3*temperature!$I361+BV$4*temperature!$I361^2+BV$5*temperature!$I361^6)*(L251/L$56)^$BW$1</f>
        <v>-13.802136213818184</v>
      </c>
      <c r="BW251" s="12">
        <f>(BW$3*temperature!$I361+BW$4*temperature!$I361^2+BW$5*temperature!$I361^6)*(M251/M$56)^$BW$1</f>
        <v>-12.732437561380451</v>
      </c>
      <c r="BX251" s="12">
        <f>(BX$3*temperature!$M361+BX$4*temperature!$M361^2+BX$5*temperature!$M361^6)*(K251/K$56)^$BW$1</f>
        <v>-18.72837626182827</v>
      </c>
      <c r="BY251" s="12">
        <f>(BY$3*temperature!$M361+BY$4*temperature!$M361^2+BY$5*temperature!$M361^6)*(L251/L$56)^$BW$1</f>
        <v>-13.802140364197051</v>
      </c>
      <c r="BZ251" s="12">
        <f>(BZ$3*temperature!$M361+BZ$4*temperature!$M361^2+BZ$5*temperature!$M361^6)*(M251/M$56)^$BW$1</f>
        <v>-12.732441026943118</v>
      </c>
      <c r="CA251" s="19">
        <f t="shared" si="304"/>
        <v>-6.24573847929355E-6</v>
      </c>
      <c r="CB251" s="19">
        <f t="shared" si="305"/>
        <v>-4.1503788672514474E-6</v>
      </c>
      <c r="CC251" s="19">
        <f t="shared" si="306"/>
        <v>-3.4655626670598849E-6</v>
      </c>
      <c r="CD251" s="19">
        <f t="shared" si="307"/>
        <v>-2.4843896057689347E-2</v>
      </c>
      <c r="CE251" s="19">
        <f t="shared" si="308"/>
        <v>-1.3306608738735474E-5</v>
      </c>
      <c r="CF251" s="19"/>
      <c r="CG251" s="19"/>
      <c r="CH251" s="19"/>
    </row>
    <row r="252" spans="1:86" x14ac:dyDescent="0.3">
      <c r="A252" s="2">
        <f t="shared" si="328"/>
        <v>2206</v>
      </c>
      <c r="B252" s="5">
        <f t="shared" si="329"/>
        <v>1165.4018856247442</v>
      </c>
      <c r="C252" s="5">
        <f t="shared" si="330"/>
        <v>2964.1509202995862</v>
      </c>
      <c r="D252" s="5">
        <f t="shared" si="331"/>
        <v>4369.8991982995985</v>
      </c>
      <c r="E252" s="15">
        <f t="shared" si="332"/>
        <v>1.7678874331625759E-7</v>
      </c>
      <c r="F252" s="15">
        <f t="shared" si="333"/>
        <v>3.4828567898718508E-7</v>
      </c>
      <c r="G252" s="15">
        <f t="shared" si="334"/>
        <v>7.1101282438599068E-7</v>
      </c>
      <c r="H252" s="5">
        <f t="shared" si="335"/>
        <v>285081.36645554157</v>
      </c>
      <c r="I252" s="5">
        <f t="shared" si="336"/>
        <v>131693.29012379024</v>
      </c>
      <c r="J252" s="5">
        <f t="shared" si="337"/>
        <v>46535.510931732206</v>
      </c>
      <c r="K252" s="5">
        <f t="shared" si="338"/>
        <v>244620.64972781148</v>
      </c>
      <c r="L252" s="5">
        <f t="shared" si="339"/>
        <v>44428.672380311873</v>
      </c>
      <c r="M252" s="5">
        <f t="shared" si="340"/>
        <v>10649.103977007057</v>
      </c>
      <c r="N252" s="15">
        <f t="shared" si="341"/>
        <v>1.0393842244762475E-3</v>
      </c>
      <c r="O252" s="15">
        <f t="shared" si="342"/>
        <v>3.0862272903420251E-3</v>
      </c>
      <c r="P252" s="15">
        <f t="shared" si="343"/>
        <v>2.9340504456576433E-3</v>
      </c>
      <c r="Q252" s="5">
        <f t="shared" si="344"/>
        <v>4835.8546858578266</v>
      </c>
      <c r="R252" s="5">
        <f t="shared" si="345"/>
        <v>7146.3517156472708</v>
      </c>
      <c r="S252" s="5">
        <f t="shared" si="346"/>
        <v>4488.4929865619488</v>
      </c>
      <c r="T252" s="5">
        <f t="shared" si="347"/>
        <v>16.963068284618938</v>
      </c>
      <c r="U252" s="5">
        <f t="shared" si="348"/>
        <v>54.265116384667579</v>
      </c>
      <c r="V252" s="5">
        <f t="shared" si="349"/>
        <v>96.453072002294903</v>
      </c>
      <c r="W252" s="15">
        <f t="shared" si="350"/>
        <v>-1.0734613539272964E-2</v>
      </c>
      <c r="X252" s="15">
        <f t="shared" si="351"/>
        <v>-1.217998157191269E-2</v>
      </c>
      <c r="Y252" s="15">
        <f t="shared" si="352"/>
        <v>-9.7425357312937999E-3</v>
      </c>
      <c r="Z252" s="5">
        <f t="shared" si="290"/>
        <v>4847.0617081446908</v>
      </c>
      <c r="AA252" s="5">
        <f t="shared" si="291"/>
        <v>21123.886061207384</v>
      </c>
      <c r="AB252" s="5">
        <f t="shared" si="292"/>
        <v>68081.611764827117</v>
      </c>
      <c r="AC252" s="16">
        <f t="shared" si="353"/>
        <v>1.044830294416615</v>
      </c>
      <c r="AD252" s="16">
        <f t="shared" si="354"/>
        <v>3.0476120186873188</v>
      </c>
      <c r="AE252" s="16">
        <f t="shared" si="355"/>
        <v>15.857199210277329</v>
      </c>
      <c r="AF252" s="15">
        <f t="shared" si="356"/>
        <v>-4.0504037456468023E-3</v>
      </c>
      <c r="AG252" s="15">
        <f t="shared" si="357"/>
        <v>2.9673830763510267E-4</v>
      </c>
      <c r="AH252" s="15">
        <f t="shared" si="358"/>
        <v>9.7937136394747881E-3</v>
      </c>
      <c r="AI252" s="1">
        <f t="shared" si="322"/>
        <v>562108.33737298765</v>
      </c>
      <c r="AJ252" s="1">
        <f t="shared" si="323"/>
        <v>254422.29978746962</v>
      </c>
      <c r="AK252" s="1">
        <f t="shared" si="324"/>
        <v>90073.089185865887</v>
      </c>
      <c r="AL252" s="14">
        <f t="shared" si="359"/>
        <v>87.502184882986953</v>
      </c>
      <c r="AM252" s="14">
        <f t="shared" si="360"/>
        <v>21.159836320256758</v>
      </c>
      <c r="AN252" s="14">
        <f t="shared" si="361"/>
        <v>6.6643826764397991</v>
      </c>
      <c r="AO252" s="11">
        <f t="shared" si="362"/>
        <v>2.8761425738809323E-3</v>
      </c>
      <c r="AP252" s="11">
        <f t="shared" si="363"/>
        <v>3.6231810704571901E-3</v>
      </c>
      <c r="AQ252" s="11">
        <f t="shared" si="364"/>
        <v>3.286682383189151E-3</v>
      </c>
      <c r="AR252" s="1">
        <f t="shared" si="293"/>
        <v>285081.36645554157</v>
      </c>
      <c r="AS252" s="1">
        <f t="shared" si="288"/>
        <v>131693.29012379024</v>
      </c>
      <c r="AT252" s="1">
        <f t="shared" si="289"/>
        <v>46535.510931732206</v>
      </c>
      <c r="AU252" s="1">
        <f t="shared" si="325"/>
        <v>57016.273291108315</v>
      </c>
      <c r="AV252" s="1">
        <f t="shared" si="326"/>
        <v>26338.65802475805</v>
      </c>
      <c r="AW252" s="1">
        <f t="shared" si="327"/>
        <v>9307.1021863464412</v>
      </c>
      <c r="AX252" s="1">
        <f t="shared" si="309"/>
        <v>195696.5197822492</v>
      </c>
      <c r="AY252" s="1">
        <f t="shared" si="296"/>
        <v>35542.937904249498</v>
      </c>
      <c r="AZ252" s="1">
        <f t="shared" si="297"/>
        <v>8519.283181605646</v>
      </c>
      <c r="BA252" s="1">
        <f t="shared" si="310"/>
        <v>14199.629934013308</v>
      </c>
      <c r="BB252" s="1">
        <f t="shared" si="311"/>
        <v>31059.845823446958</v>
      </c>
      <c r="BC252" s="1">
        <f t="shared" si="312"/>
        <v>39547.970035058985</v>
      </c>
      <c r="BD252" s="1">
        <f t="shared" si="313"/>
        <v>109.72090394908055</v>
      </c>
      <c r="BE252" s="2">
        <f t="shared" si="319"/>
        <v>0.05</v>
      </c>
      <c r="BF252" s="2">
        <f t="shared" si="320"/>
        <v>3.8949976355871406E-2</v>
      </c>
      <c r="BG252" s="2">
        <f t="shared" si="321"/>
        <v>0.05</v>
      </c>
      <c r="BH252" s="2">
        <f t="shared" si="298"/>
        <v>4.7518202145818325E-2</v>
      </c>
      <c r="BI252" s="2">
        <f t="shared" si="314"/>
        <v>2.5000000000000006E-4</v>
      </c>
      <c r="BJ252" s="2">
        <f t="shared" si="299"/>
        <v>1.5171006581229417E-4</v>
      </c>
      <c r="BK252" s="2">
        <f t="shared" si="300"/>
        <v>2.5000000000000006E-4</v>
      </c>
      <c r="BL252" s="2">
        <f t="shared" si="301"/>
        <v>71.270341613885407</v>
      </c>
      <c r="BM252" s="2">
        <f t="shared" si="302"/>
        <v>19.979197711717767</v>
      </c>
      <c r="BN252" s="2">
        <f t="shared" si="303"/>
        <v>11.633877732933055</v>
      </c>
      <c r="BO252" s="2">
        <f t="shared" si="315"/>
        <v>588.15295455494038</v>
      </c>
      <c r="BP252" s="2">
        <f t="shared" si="316"/>
        <v>48.565406210635075</v>
      </c>
      <c r="BQ252" s="2">
        <f t="shared" si="317"/>
        <v>6.8352540025754465</v>
      </c>
      <c r="BR252" s="11">
        <f t="shared" si="318"/>
        <v>3.1810304941258777E-2</v>
      </c>
      <c r="BS252" s="17">
        <f t="shared" si="294"/>
        <v>5.1907552829416994E-4</v>
      </c>
      <c r="BT252" s="17">
        <f t="shared" si="295"/>
        <v>3.5325643460294531E-3</v>
      </c>
      <c r="BU252" s="12">
        <f>(BU$3*temperature!$I362+BU$4*temperature!$I362^2+BU$5*temperature!$I362^6)*(K252/K$56)^$BW$1</f>
        <v>-18.901307591791024</v>
      </c>
      <c r="BV252" s="12">
        <f>(BV$3*temperature!$I362+BV$4*temperature!$I362^2+BV$5*temperature!$I362^6)*(L252/L$56)^$BW$1</f>
        <v>-13.909584707004246</v>
      </c>
      <c r="BW252" s="12">
        <f>(BW$3*temperature!$I362+BW$4*temperature!$I362^2+BW$5*temperature!$I362^6)*(M252/M$56)^$BW$1</f>
        <v>-12.821701100137775</v>
      </c>
      <c r="BX252" s="12">
        <f>(BX$3*temperature!$M362+BX$4*temperature!$M362^2+BX$5*temperature!$M362^6)*(K252/K$56)^$BW$1</f>
        <v>-18.901313829923691</v>
      </c>
      <c r="BY252" s="12">
        <f>(BY$3*temperature!$M362+BY$4*temperature!$M362^2+BY$5*temperature!$M362^6)*(L252/L$56)^$BW$1</f>
        <v>-13.909588849253897</v>
      </c>
      <c r="BZ252" s="12">
        <f>(BZ$3*temperature!$M362+BZ$4*temperature!$M362^2+BZ$5*temperature!$M362^6)*(M252/M$56)^$BW$1</f>
        <v>-12.821704558190389</v>
      </c>
      <c r="CA252" s="19">
        <f t="shared" si="304"/>
        <v>-6.2381326664251446E-6</v>
      </c>
      <c r="CB252" s="19">
        <f t="shared" si="305"/>
        <v>-4.1422496508403128E-6</v>
      </c>
      <c r="CC252" s="19">
        <f t="shared" si="306"/>
        <v>-3.458052614035978E-6</v>
      </c>
      <c r="CD252" s="19">
        <f t="shared" si="307"/>
        <v>-2.48480411493169E-2</v>
      </c>
      <c r="CE252" s="19">
        <f t="shared" si="308"/>
        <v>-1.2898010086656944E-5</v>
      </c>
      <c r="CF252" s="19"/>
      <c r="CG252" s="19"/>
      <c r="CH252" s="19"/>
    </row>
    <row r="253" spans="1:86" x14ac:dyDescent="0.3">
      <c r="A253" s="2">
        <f t="shared" si="328"/>
        <v>2207</v>
      </c>
      <c r="B253" s="5">
        <f t="shared" si="329"/>
        <v>1165.4020813531824</v>
      </c>
      <c r="C253" s="5">
        <f t="shared" si="330"/>
        <v>2964.1519010523361</v>
      </c>
      <c r="D253" s="5">
        <f t="shared" si="331"/>
        <v>4369.9021500012504</v>
      </c>
      <c r="E253" s="15">
        <f t="shared" si="332"/>
        <v>1.6794930615044471E-7</v>
      </c>
      <c r="F253" s="15">
        <f t="shared" si="333"/>
        <v>3.3087139503782582E-7</v>
      </c>
      <c r="G253" s="15">
        <f t="shared" si="334"/>
        <v>6.7546218316669107E-7</v>
      </c>
      <c r="H253" s="5">
        <f t="shared" si="335"/>
        <v>285366.3116026225</v>
      </c>
      <c r="I253" s="5">
        <f t="shared" si="336"/>
        <v>132093.81155981377</v>
      </c>
      <c r="J253" s="5">
        <f t="shared" si="337"/>
        <v>46670.190571884341</v>
      </c>
      <c r="K253" s="5">
        <f t="shared" si="338"/>
        <v>244865.11236643352</v>
      </c>
      <c r="L253" s="5">
        <f t="shared" si="339"/>
        <v>44563.77944494602</v>
      </c>
      <c r="M253" s="5">
        <f t="shared" si="340"/>
        <v>10679.916613663989</v>
      </c>
      <c r="N253" s="15">
        <f t="shared" si="341"/>
        <v>9.9935405655271481E-4</v>
      </c>
      <c r="O253" s="15">
        <f t="shared" si="342"/>
        <v>3.0409881141084671E-3</v>
      </c>
      <c r="P253" s="15">
        <f t="shared" si="343"/>
        <v>2.8934487562015665E-3</v>
      </c>
      <c r="Q253" s="5">
        <f t="shared" si="344"/>
        <v>4788.7253124336357</v>
      </c>
      <c r="R253" s="5">
        <f t="shared" si="345"/>
        <v>7080.7789018954682</v>
      </c>
      <c r="S253" s="5">
        <f t="shared" si="346"/>
        <v>4457.6273901683408</v>
      </c>
      <c r="T253" s="5">
        <f t="shared" si="347"/>
        <v>16.780976302143255</v>
      </c>
      <c r="U253" s="5">
        <f t="shared" si="348"/>
        <v>53.604168267104633</v>
      </c>
      <c r="V253" s="5">
        <f t="shared" si="349"/>
        <v>95.513374501919486</v>
      </c>
      <c r="W253" s="15">
        <f t="shared" si="350"/>
        <v>-1.0734613539272964E-2</v>
      </c>
      <c r="X253" s="15">
        <f t="shared" si="351"/>
        <v>-1.217998157191269E-2</v>
      </c>
      <c r="Y253" s="15">
        <f t="shared" si="352"/>
        <v>-9.7425357312937999E-3</v>
      </c>
      <c r="Z253" s="5">
        <f t="shared" si="290"/>
        <v>4780.5731022758</v>
      </c>
      <c r="AA253" s="5">
        <f t="shared" si="291"/>
        <v>20937.214901604231</v>
      </c>
      <c r="AB253" s="5">
        <f t="shared" si="292"/>
        <v>68278.39458454524</v>
      </c>
      <c r="AC253" s="16">
        <f t="shared" si="353"/>
        <v>1.0405983098785447</v>
      </c>
      <c r="AD253" s="16">
        <f t="shared" si="354"/>
        <v>3.0485163619200724</v>
      </c>
      <c r="AE253" s="16">
        <f t="shared" si="355"/>
        <v>16.012500078466893</v>
      </c>
      <c r="AF253" s="15">
        <f t="shared" si="356"/>
        <v>-4.0504037456468023E-3</v>
      </c>
      <c r="AG253" s="15">
        <f t="shared" si="357"/>
        <v>2.9673830763510267E-4</v>
      </c>
      <c r="AH253" s="15">
        <f t="shared" si="358"/>
        <v>9.7937136394747881E-3</v>
      </c>
      <c r="AI253" s="1">
        <f t="shared" si="322"/>
        <v>562913.77692679723</v>
      </c>
      <c r="AJ253" s="1">
        <f t="shared" si="323"/>
        <v>255318.72783348069</v>
      </c>
      <c r="AK253" s="1">
        <f t="shared" si="324"/>
        <v>90372.882453625745</v>
      </c>
      <c r="AL253" s="14">
        <f t="shared" si="359"/>
        <v>87.751336954644017</v>
      </c>
      <c r="AM253" s="14">
        <f t="shared" si="360"/>
        <v>21.235735579482192</v>
      </c>
      <c r="AN253" s="14">
        <f t="shared" si="361"/>
        <v>6.6860673484859108</v>
      </c>
      <c r="AO253" s="11">
        <f t="shared" si="362"/>
        <v>2.8473811481421231E-3</v>
      </c>
      <c r="AP253" s="11">
        <f t="shared" si="363"/>
        <v>3.5869492597526182E-3</v>
      </c>
      <c r="AQ253" s="11">
        <f t="shared" si="364"/>
        <v>3.2538155593572595E-3</v>
      </c>
      <c r="AR253" s="1">
        <f t="shared" si="293"/>
        <v>285366.3116026225</v>
      </c>
      <c r="AS253" s="1">
        <f t="shared" ref="AS253:AS316" si="365">MAX(0.3*C253,AM253*AJ253^$AR$5*C253^(1-$AR$5)*(1-BJ252+BV252/100))</f>
        <v>132093.81155981377</v>
      </c>
      <c r="AT253" s="1">
        <f t="shared" ref="AT253:AT316" si="366">MAX(0.3*D253,AN253*AK253^$AR$5*D253^(1-$AR$5)*(1-BK252+BW252/100))</f>
        <v>46670.190571884341</v>
      </c>
      <c r="AU253" s="1">
        <f t="shared" si="325"/>
        <v>57073.262320524504</v>
      </c>
      <c r="AV253" s="1">
        <f t="shared" si="326"/>
        <v>26418.762311962753</v>
      </c>
      <c r="AW253" s="1">
        <f t="shared" si="327"/>
        <v>9334.0381143768682</v>
      </c>
      <c r="AX253" s="1">
        <f t="shared" si="309"/>
        <v>195892.08989314683</v>
      </c>
      <c r="AY253" s="1">
        <f t="shared" si="296"/>
        <v>35651.023555956817</v>
      </c>
      <c r="AZ253" s="1">
        <f t="shared" si="297"/>
        <v>8543.9332909311906</v>
      </c>
      <c r="BA253" s="1">
        <f t="shared" si="310"/>
        <v>14200.796386567747</v>
      </c>
      <c r="BB253" s="1">
        <f t="shared" si="311"/>
        <v>31068.856373025126</v>
      </c>
      <c r="BC253" s="1">
        <f t="shared" si="312"/>
        <v>39560.622578856768</v>
      </c>
      <c r="BD253" s="1">
        <f t="shared" si="313"/>
        <v>106.55605271384321</v>
      </c>
      <c r="BE253" s="2">
        <f t="shared" si="319"/>
        <v>0.05</v>
      </c>
      <c r="BF253" s="2">
        <f t="shared" si="320"/>
        <v>3.8949976355871406E-2</v>
      </c>
      <c r="BG253" s="2">
        <f t="shared" si="321"/>
        <v>0.05</v>
      </c>
      <c r="BH253" s="2">
        <f t="shared" si="298"/>
        <v>4.753865834405261E-2</v>
      </c>
      <c r="BI253" s="2">
        <f t="shared" si="314"/>
        <v>2.5000000000000006E-4</v>
      </c>
      <c r="BJ253" s="2">
        <f t="shared" si="299"/>
        <v>1.5171006581229417E-4</v>
      </c>
      <c r="BK253" s="2">
        <f t="shared" si="300"/>
        <v>2.5000000000000006E-4</v>
      </c>
      <c r="BL253" s="2">
        <f t="shared" si="301"/>
        <v>71.341577900655636</v>
      </c>
      <c r="BM253" s="2">
        <f t="shared" si="302"/>
        <v>20.039960845136132</v>
      </c>
      <c r="BN253" s="2">
        <f t="shared" si="303"/>
        <v>11.667547642971089</v>
      </c>
      <c r="BO253" s="2">
        <f t="shared" si="315"/>
        <v>596.92908255450266</v>
      </c>
      <c r="BP253" s="2">
        <f t="shared" si="316"/>
        <v>49.147423486754782</v>
      </c>
      <c r="BQ253" s="2">
        <f t="shared" si="317"/>
        <v>6.8352794256307989</v>
      </c>
      <c r="BR253" s="11">
        <f t="shared" si="318"/>
        <v>3.1769701709185333E-2</v>
      </c>
      <c r="BS253" s="17">
        <f t="shared" si="294"/>
        <v>5.0307263438672579E-4</v>
      </c>
      <c r="BT253" s="17">
        <f t="shared" si="295"/>
        <v>3.4296741223586924E-3</v>
      </c>
      <c r="BU253" s="12">
        <f>(BU$3*temperature!$I363+BU$4*temperature!$I363^2+BU$5*temperature!$I363^6)*(K253/K$56)^$BW$1</f>
        <v>-19.074074254579134</v>
      </c>
      <c r="BV253" s="12">
        <f>(BV$3*temperature!$I363+BV$4*temperature!$I363^2+BV$5*temperature!$I363^6)*(L253/L$56)^$BW$1</f>
        <v>-14.016810937010654</v>
      </c>
      <c r="BW253" s="12">
        <f>(BW$3*temperature!$I363+BW$4*temperature!$I363^2+BW$5*temperature!$I363^6)*(M253/M$56)^$BW$1</f>
        <v>-12.910761138289034</v>
      </c>
      <c r="BX253" s="12">
        <f>(BX$3*temperature!$M363+BX$4*temperature!$M363^2+BX$5*temperature!$M363^6)*(K253/K$56)^$BW$1</f>
        <v>-19.074080485133585</v>
      </c>
      <c r="BY253" s="12">
        <f>(BY$3*temperature!$M363+BY$4*temperature!$M363^2+BY$5*temperature!$M363^6)*(L253/L$56)^$BW$1</f>
        <v>-14.016815071177646</v>
      </c>
      <c r="BZ253" s="12">
        <f>(BZ$3*temperature!$M363+BZ$4*temperature!$M363^2+BZ$5*temperature!$M363^6)*(M253/M$56)^$BW$1</f>
        <v>-12.910764588880802</v>
      </c>
      <c r="CA253" s="19">
        <f t="shared" si="304"/>
        <v>-6.2305544510365962E-6</v>
      </c>
      <c r="CB253" s="19">
        <f t="shared" si="305"/>
        <v>-4.1341669927419389E-6</v>
      </c>
      <c r="CC253" s="19">
        <f t="shared" si="306"/>
        <v>-3.4505917678728792E-6</v>
      </c>
      <c r="CD253" s="19">
        <f t="shared" si="307"/>
        <v>-2.4851279940200741E-2</v>
      </c>
      <c r="CE253" s="19">
        <f t="shared" si="308"/>
        <v>-1.250199886739878E-5</v>
      </c>
      <c r="CF253" s="19"/>
      <c r="CG253" s="19"/>
      <c r="CH253" s="19"/>
    </row>
    <row r="254" spans="1:86" x14ac:dyDescent="0.3">
      <c r="A254" s="2">
        <f t="shared" si="328"/>
        <v>2208</v>
      </c>
      <c r="B254" s="5">
        <f t="shared" si="329"/>
        <v>1165.4022672952299</v>
      </c>
      <c r="C254" s="5">
        <f t="shared" si="330"/>
        <v>2964.152832767757</v>
      </c>
      <c r="D254" s="5">
        <f t="shared" si="331"/>
        <v>4369.9049541197146</v>
      </c>
      <c r="E254" s="15">
        <f t="shared" si="332"/>
        <v>1.5955184084292248E-7</v>
      </c>
      <c r="F254" s="15">
        <f t="shared" si="333"/>
        <v>3.1432782528593453E-7</v>
      </c>
      <c r="G254" s="15">
        <f t="shared" si="334"/>
        <v>6.4168907400835651E-7</v>
      </c>
      <c r="H254" s="5">
        <f t="shared" si="335"/>
        <v>285640.22879345535</v>
      </c>
      <c r="I254" s="5">
        <f t="shared" si="336"/>
        <v>132489.63672922266</v>
      </c>
      <c r="J254" s="5">
        <f t="shared" si="337"/>
        <v>46803.383804916914</v>
      </c>
      <c r="K254" s="5">
        <f t="shared" si="338"/>
        <v>245100.11419181016</v>
      </c>
      <c r="L254" s="5">
        <f t="shared" si="339"/>
        <v>44697.302805912128</v>
      </c>
      <c r="M254" s="5">
        <f t="shared" si="340"/>
        <v>10710.389424097924</v>
      </c>
      <c r="N254" s="15">
        <f t="shared" si="341"/>
        <v>9.5971950885753721E-4</v>
      </c>
      <c r="O254" s="15">
        <f t="shared" si="342"/>
        <v>2.996230630103236E-3</v>
      </c>
      <c r="P254" s="15">
        <f t="shared" si="343"/>
        <v>2.8532816815205475E-3</v>
      </c>
      <c r="Q254" s="5">
        <f t="shared" si="344"/>
        <v>4741.8674520451177</v>
      </c>
      <c r="R254" s="5">
        <f t="shared" si="345"/>
        <v>7015.4945909659064</v>
      </c>
      <c r="S254" s="5">
        <f t="shared" si="346"/>
        <v>4426.7965892313523</v>
      </c>
      <c r="T254" s="5">
        <f t="shared" si="347"/>
        <v>16.600839006728048</v>
      </c>
      <c r="U254" s="5">
        <f t="shared" si="348"/>
        <v>52.951270485433589</v>
      </c>
      <c r="V254" s="5">
        <f t="shared" si="349"/>
        <v>94.582832038018083</v>
      </c>
      <c r="W254" s="15">
        <f t="shared" si="350"/>
        <v>-1.0734613539272964E-2</v>
      </c>
      <c r="X254" s="15">
        <f t="shared" si="351"/>
        <v>-1.217998157191269E-2</v>
      </c>
      <c r="Y254" s="15">
        <f t="shared" si="352"/>
        <v>-9.7425357312937999E-3</v>
      </c>
      <c r="Z254" s="5">
        <f t="shared" ref="Z254:Z317" si="367">Q253*AC254*(1-BE253)</f>
        <v>4714.8079528389626</v>
      </c>
      <c r="AA254" s="5">
        <f t="shared" ref="AA254:AA317" si="368">R253*AD254*(1-BF253)</f>
        <v>20751.257064518948</v>
      </c>
      <c r="AB254" s="5">
        <f t="shared" ref="AB254:AB317" si="369">S253*AE254*(1-BG253)</f>
        <v>68472.971652777967</v>
      </c>
      <c r="AC254" s="16">
        <f t="shared" si="353"/>
        <v>1.036383466586499</v>
      </c>
      <c r="AD254" s="16">
        <f t="shared" si="354"/>
        <v>3.0494209735061064</v>
      </c>
      <c r="AE254" s="16">
        <f t="shared" si="355"/>
        <v>16.169321918887466</v>
      </c>
      <c r="AF254" s="15">
        <f t="shared" si="356"/>
        <v>-4.0504037456468023E-3</v>
      </c>
      <c r="AG254" s="15">
        <f t="shared" si="357"/>
        <v>2.9673830763510267E-4</v>
      </c>
      <c r="AH254" s="15">
        <f t="shared" si="358"/>
        <v>9.7937136394747881E-3</v>
      </c>
      <c r="AI254" s="1">
        <f t="shared" si="322"/>
        <v>563695.66155464202</v>
      </c>
      <c r="AJ254" s="1">
        <f t="shared" si="323"/>
        <v>256205.61736209539</v>
      </c>
      <c r="AK254" s="1">
        <f t="shared" si="324"/>
        <v>90669.632322640042</v>
      </c>
      <c r="AL254" s="14">
        <f t="shared" si="359"/>
        <v>87.99869984218725</v>
      </c>
      <c r="AM254" s="14">
        <f t="shared" si="360"/>
        <v>21.311145370439149</v>
      </c>
      <c r="AN254" s="14">
        <f t="shared" si="361"/>
        <v>6.7076050261556306</v>
      </c>
      <c r="AO254" s="11">
        <f t="shared" si="362"/>
        <v>2.8189073366607018E-3</v>
      </c>
      <c r="AP254" s="11">
        <f t="shared" si="363"/>
        <v>3.551079767155092E-3</v>
      </c>
      <c r="AQ254" s="11">
        <f t="shared" si="364"/>
        <v>3.2212774037636868E-3</v>
      </c>
      <c r="AR254" s="1">
        <f t="shared" ref="AR254:AR317" si="370">MAX(0.3*B254,AL254*AI254^$AR$5*B254^(1-$AR$5)*(1-BI253+BU253/100))</f>
        <v>285640.22879345535</v>
      </c>
      <c r="AS254" s="1">
        <f t="shared" si="365"/>
        <v>132489.63672922266</v>
      </c>
      <c r="AT254" s="1">
        <f t="shared" si="366"/>
        <v>46803.383804916914</v>
      </c>
      <c r="AU254" s="1">
        <f t="shared" si="325"/>
        <v>57128.045758691071</v>
      </c>
      <c r="AV254" s="1">
        <f t="shared" si="326"/>
        <v>26497.927345844535</v>
      </c>
      <c r="AW254" s="1">
        <f t="shared" si="327"/>
        <v>9360.6767609833823</v>
      </c>
      <c r="AX254" s="1">
        <f t="shared" si="309"/>
        <v>196080.09135344817</v>
      </c>
      <c r="AY254" s="1">
        <f t="shared" si="296"/>
        <v>35757.842244729698</v>
      </c>
      <c r="AZ254" s="1">
        <f t="shared" si="297"/>
        <v>8568.3115392783384</v>
      </c>
      <c r="BA254" s="1">
        <f t="shared" si="310"/>
        <v>14201.916575262085</v>
      </c>
      <c r="BB254" s="1">
        <f t="shared" si="311"/>
        <v>31077.734145668557</v>
      </c>
      <c r="BC254" s="1">
        <f t="shared" si="312"/>
        <v>39573.098779824977</v>
      </c>
      <c r="BD254" s="1">
        <f t="shared" si="313"/>
        <v>103.48203939897337</v>
      </c>
      <c r="BE254" s="2">
        <f t="shared" si="319"/>
        <v>0.05</v>
      </c>
      <c r="BF254" s="2">
        <f t="shared" si="320"/>
        <v>3.8949976355871406E-2</v>
      </c>
      <c r="BG254" s="2">
        <f t="shared" si="321"/>
        <v>0.05</v>
      </c>
      <c r="BH254" s="2">
        <f t="shared" si="298"/>
        <v>4.7559035206912834E-2</v>
      </c>
      <c r="BI254" s="2">
        <f t="shared" si="314"/>
        <v>2.5000000000000006E-4</v>
      </c>
      <c r="BJ254" s="2">
        <f t="shared" si="299"/>
        <v>1.5171006581229417E-4</v>
      </c>
      <c r="BK254" s="2">
        <f t="shared" si="300"/>
        <v>2.5000000000000006E-4</v>
      </c>
      <c r="BL254" s="2">
        <f t="shared" si="301"/>
        <v>71.410057198363859</v>
      </c>
      <c r="BM254" s="2">
        <f t="shared" si="302"/>
        <v>20.100011507637316</v>
      </c>
      <c r="BN254" s="2">
        <f t="shared" si="303"/>
        <v>11.700845951229232</v>
      </c>
      <c r="BO254" s="2">
        <f t="shared" si="315"/>
        <v>605.83640235327232</v>
      </c>
      <c r="BP254" s="2">
        <f t="shared" si="316"/>
        <v>49.736439599360189</v>
      </c>
      <c r="BQ254" s="2">
        <f t="shared" si="317"/>
        <v>6.8353078120011892</v>
      </c>
      <c r="BR254" s="11">
        <f t="shared" si="318"/>
        <v>3.1729516565667443E-2</v>
      </c>
      <c r="BS254" s="17">
        <f t="shared" si="294"/>
        <v>4.8758229046012619E-4</v>
      </c>
      <c r="BT254" s="17">
        <f t="shared" si="295"/>
        <v>3.3297807013191187E-3</v>
      </c>
      <c r="BU254" s="12">
        <f>(BU$3*temperature!$I364+BU$4*temperature!$I364^2+BU$5*temperature!$I364^6)*(K254/K$56)^$BW$1</f>
        <v>-19.246668245030289</v>
      </c>
      <c r="BV254" s="12">
        <f>(BV$3*temperature!$I364+BV$4*temperature!$I364^2+BV$5*temperature!$I364^6)*(L254/L$56)^$BW$1</f>
        <v>-14.12381446723791</v>
      </c>
      <c r="BW254" s="12">
        <f>(BW$3*temperature!$I364+BW$4*temperature!$I364^2+BW$5*temperature!$I364^6)*(M254/M$56)^$BW$1</f>
        <v>-12.999617421591182</v>
      </c>
      <c r="BX254" s="12">
        <f>(BX$3*temperature!$M364+BX$4*temperature!$M364^2+BX$5*temperature!$M364^6)*(K254/K$56)^$BW$1</f>
        <v>-19.246674468035483</v>
      </c>
      <c r="BY254" s="12">
        <f>(BY$3*temperature!$M364+BY$4*temperature!$M364^2+BY$5*temperature!$M364^6)*(L254/L$56)^$BW$1</f>
        <v>-14.123818593369199</v>
      </c>
      <c r="BZ254" s="12">
        <f>(BZ$3*temperature!$M364+BZ$4*temperature!$M364^2+BZ$5*temperature!$M364^6)*(M254/M$56)^$BW$1</f>
        <v>-12.999620864771376</v>
      </c>
      <c r="CA254" s="19">
        <f t="shared" si="304"/>
        <v>-6.2230051938172437E-6</v>
      </c>
      <c r="CB254" s="19">
        <f t="shared" si="305"/>
        <v>-4.1261312890839008E-6</v>
      </c>
      <c r="CC254" s="19">
        <f t="shared" si="306"/>
        <v>-3.4431801942957918E-6</v>
      </c>
      <c r="CD254" s="19">
        <f t="shared" si="307"/>
        <v>-2.4853627470757381E-2</v>
      </c>
      <c r="CE254" s="19">
        <f t="shared" si="308"/>
        <v>-1.2118188608434597E-5</v>
      </c>
      <c r="CF254" s="19"/>
      <c r="CG254" s="19"/>
      <c r="CH254" s="19"/>
    </row>
    <row r="255" spans="1:86" x14ac:dyDescent="0.3">
      <c r="A255" s="2">
        <f t="shared" si="328"/>
        <v>2209</v>
      </c>
      <c r="B255" s="5">
        <f t="shared" si="329"/>
        <v>1165.4024439402031</v>
      </c>
      <c r="C255" s="5">
        <f t="shared" si="330"/>
        <v>2964.1537178976851</v>
      </c>
      <c r="D255" s="5">
        <f t="shared" si="331"/>
        <v>4369.9076180339653</v>
      </c>
      <c r="E255" s="15">
        <f t="shared" si="332"/>
        <v>1.5157424880077635E-7</v>
      </c>
      <c r="F255" s="15">
        <f t="shared" si="333"/>
        <v>2.9861143402163779E-7</v>
      </c>
      <c r="G255" s="15">
        <f t="shared" si="334"/>
        <v>6.0960462030793871E-7</v>
      </c>
      <c r="H255" s="5">
        <f t="shared" si="335"/>
        <v>285903.19677210611</v>
      </c>
      <c r="I255" s="5">
        <f t="shared" si="336"/>
        <v>132880.77906514372</v>
      </c>
      <c r="J255" s="5">
        <f t="shared" si="337"/>
        <v>46935.095799731891</v>
      </c>
      <c r="K255" s="5">
        <f t="shared" si="338"/>
        <v>245325.72267951741</v>
      </c>
      <c r="L255" s="5">
        <f t="shared" si="339"/>
        <v>44829.246966108403</v>
      </c>
      <c r="M255" s="5">
        <f t="shared" si="340"/>
        <v>10740.523576754269</v>
      </c>
      <c r="N255" s="15">
        <f t="shared" si="341"/>
        <v>9.20474837195151E-4</v>
      </c>
      <c r="O255" s="15">
        <f t="shared" si="342"/>
        <v>2.9519490419638306E-3</v>
      </c>
      <c r="P255" s="15">
        <f t="shared" si="343"/>
        <v>2.8135440704466497E-3</v>
      </c>
      <c r="Q255" s="5">
        <f t="shared" si="344"/>
        <v>4695.2839647323062</v>
      </c>
      <c r="R255" s="5">
        <f t="shared" si="345"/>
        <v>6950.5052142688373</v>
      </c>
      <c r="S255" s="5">
        <f t="shared" si="346"/>
        <v>4396.0046892446862</v>
      </c>
      <c r="T255" s="5">
        <f t="shared" si="347"/>
        <v>16.422635415563136</v>
      </c>
      <c r="U255" s="5">
        <f t="shared" si="348"/>
        <v>52.306324986711644</v>
      </c>
      <c r="V255" s="5">
        <f t="shared" si="349"/>
        <v>93.661355417320735</v>
      </c>
      <c r="W255" s="15">
        <f t="shared" si="350"/>
        <v>-1.0734613539272964E-2</v>
      </c>
      <c r="X255" s="15">
        <f t="shared" si="351"/>
        <v>-1.217998157191269E-2</v>
      </c>
      <c r="Y255" s="15">
        <f t="shared" si="352"/>
        <v>-9.7425357312937999E-3</v>
      </c>
      <c r="Z255" s="5">
        <f t="shared" si="367"/>
        <v>4649.7633645100459</v>
      </c>
      <c r="AA255" s="5">
        <f t="shared" si="368"/>
        <v>20566.032772770897</v>
      </c>
      <c r="AB255" s="5">
        <f t="shared" si="369"/>
        <v>68665.350660848533</v>
      </c>
      <c r="AC255" s="16">
        <f t="shared" si="353"/>
        <v>1.0321856951115107</v>
      </c>
      <c r="AD255" s="16">
        <f t="shared" si="354"/>
        <v>3.0503258535250515</v>
      </c>
      <c r="AE255" s="16">
        <f t="shared" si="355"/>
        <v>16.327679627505532</v>
      </c>
      <c r="AF255" s="15">
        <f t="shared" si="356"/>
        <v>-4.0504037456468023E-3</v>
      </c>
      <c r="AG255" s="15">
        <f t="shared" si="357"/>
        <v>2.9673830763510267E-4</v>
      </c>
      <c r="AH255" s="15">
        <f t="shared" si="358"/>
        <v>9.7937136394747881E-3</v>
      </c>
      <c r="AI255" s="1">
        <f t="shared" si="322"/>
        <v>564454.1411578689</v>
      </c>
      <c r="AJ255" s="1">
        <f t="shared" si="323"/>
        <v>257082.98297173041</v>
      </c>
      <c r="AK255" s="1">
        <f t="shared" si="324"/>
        <v>90963.345851359423</v>
      </c>
      <c r="AL255" s="14">
        <f t="shared" si="359"/>
        <v>88.244279420982977</v>
      </c>
      <c r="AM255" s="14">
        <f t="shared" si="360"/>
        <v>21.386066171807617</v>
      </c>
      <c r="AN255" s="14">
        <f t="shared" si="361"/>
        <v>6.7289960120947168</v>
      </c>
      <c r="AO255" s="11">
        <f t="shared" si="362"/>
        <v>2.7907182632940946E-3</v>
      </c>
      <c r="AP255" s="11">
        <f t="shared" si="363"/>
        <v>3.5155689694835409E-3</v>
      </c>
      <c r="AQ255" s="11">
        <f t="shared" si="364"/>
        <v>3.1890646297260501E-3</v>
      </c>
      <c r="AR255" s="1">
        <f t="shared" si="370"/>
        <v>285903.19677210611</v>
      </c>
      <c r="AS255" s="1">
        <f t="shared" si="365"/>
        <v>132880.77906514372</v>
      </c>
      <c r="AT255" s="1">
        <f t="shared" si="366"/>
        <v>46935.095799731891</v>
      </c>
      <c r="AU255" s="1">
        <f t="shared" si="325"/>
        <v>57180.639354421226</v>
      </c>
      <c r="AV255" s="1">
        <f t="shared" si="326"/>
        <v>26576.155813028745</v>
      </c>
      <c r="AW255" s="1">
        <f t="shared" si="327"/>
        <v>9387.0191599463778</v>
      </c>
      <c r="AX255" s="1">
        <f t="shared" si="309"/>
        <v>196260.57814361394</v>
      </c>
      <c r="AY255" s="1">
        <f t="shared" si="296"/>
        <v>35863.397572886715</v>
      </c>
      <c r="AZ255" s="1">
        <f t="shared" si="297"/>
        <v>8592.4188614034156</v>
      </c>
      <c r="BA255" s="1">
        <f t="shared" si="310"/>
        <v>14202.990958126977</v>
      </c>
      <c r="BB255" s="1">
        <f t="shared" si="311"/>
        <v>31086.48056710048</v>
      </c>
      <c r="BC255" s="1">
        <f t="shared" si="312"/>
        <v>39585.400567649573</v>
      </c>
      <c r="BD255" s="1">
        <f t="shared" si="313"/>
        <v>100.49627481967281</v>
      </c>
      <c r="BE255" s="2">
        <f t="shared" si="319"/>
        <v>0.05</v>
      </c>
      <c r="BF255" s="2">
        <f t="shared" si="320"/>
        <v>3.8949976355871406E-2</v>
      </c>
      <c r="BG255" s="2">
        <f t="shared" si="321"/>
        <v>0.05</v>
      </c>
      <c r="BH255" s="2">
        <f t="shared" si="298"/>
        <v>4.7579331355062128E-2</v>
      </c>
      <c r="BI255" s="2">
        <f t="shared" si="314"/>
        <v>2.5000000000000006E-4</v>
      </c>
      <c r="BJ255" s="2">
        <f t="shared" si="299"/>
        <v>1.5171006581229417E-4</v>
      </c>
      <c r="BK255" s="2">
        <f t="shared" si="300"/>
        <v>2.5000000000000006E-4</v>
      </c>
      <c r="BL255" s="2">
        <f t="shared" si="301"/>
        <v>71.475799193026546</v>
      </c>
      <c r="BM255" s="2">
        <f t="shared" si="302"/>
        <v>20.159351737161877</v>
      </c>
      <c r="BN255" s="2">
        <f t="shared" si="303"/>
        <v>11.733773949932976</v>
      </c>
      <c r="BO255" s="2">
        <f t="shared" si="315"/>
        <v>614.87687514229515</v>
      </c>
      <c r="BP255" s="2">
        <f t="shared" si="316"/>
        <v>50.332538705176717</v>
      </c>
      <c r="BQ255" s="2">
        <f t="shared" si="317"/>
        <v>6.8353391263598775</v>
      </c>
      <c r="BR255" s="11">
        <f t="shared" si="318"/>
        <v>3.1689743990887392E-2</v>
      </c>
      <c r="BS255" s="17">
        <f t="shared" ref="BS255:BS318" si="371">BS254/(1+BR254)</f>
        <v>4.7258732316115973E-4</v>
      </c>
      <c r="BT255" s="17">
        <f t="shared" ref="BT255:BT318" si="372">BT254/(1+BR$5)</f>
        <v>3.2327967973972025E-3</v>
      </c>
      <c r="BU255" s="12">
        <f>(BU$3*temperature!$I365+BU$4*temperature!$I365^2+BU$5*temperature!$I365^6)*(K255/K$56)^$BW$1</f>
        <v>-19.419087942793315</v>
      </c>
      <c r="BV255" s="12">
        <f>(BV$3*temperature!$I365+BV$4*temperature!$I365^2+BV$5*temperature!$I365^6)*(L255/L$56)^$BW$1</f>
        <v>-14.230594937342852</v>
      </c>
      <c r="BW255" s="12">
        <f>(BW$3*temperature!$I365+BW$4*temperature!$I365^2+BW$5*temperature!$I365^6)*(M255/M$56)^$BW$1</f>
        <v>-13.088269756324767</v>
      </c>
      <c r="BX255" s="12">
        <f>(BX$3*temperature!$M365+BX$4*temperature!$M365^2+BX$5*temperature!$M365^6)*(K255/K$56)^$BW$1</f>
        <v>-19.419094158279485</v>
      </c>
      <c r="BY255" s="12">
        <f>(BY$3*temperature!$M365+BY$4*temperature!$M365^2+BY$5*temperature!$M365^6)*(L255/L$56)^$BW$1</f>
        <v>-14.230599055485722</v>
      </c>
      <c r="BZ255" s="12">
        <f>(BZ$3*temperature!$M365+BZ$4*temperature!$M365^2+BZ$5*temperature!$M365^6)*(M255/M$56)^$BW$1</f>
        <v>-13.088273192142696</v>
      </c>
      <c r="CA255" s="19">
        <f t="shared" si="304"/>
        <v>-6.2154861701912978E-6</v>
      </c>
      <c r="CB255" s="19">
        <f t="shared" si="305"/>
        <v>-4.1181428702685707E-6</v>
      </c>
      <c r="CC255" s="19">
        <f t="shared" si="306"/>
        <v>-3.4358179288318524E-6</v>
      </c>
      <c r="CD255" s="19">
        <f t="shared" si="307"/>
        <v>-2.4855098420935209E-2</v>
      </c>
      <c r="CE255" s="19">
        <f t="shared" si="308"/>
        <v>-1.1746204429656939E-5</v>
      </c>
      <c r="CF255" s="19"/>
      <c r="CG255" s="19"/>
      <c r="CH255" s="19"/>
    </row>
    <row r="256" spans="1:86" x14ac:dyDescent="0.3">
      <c r="A256" s="2">
        <f t="shared" si="328"/>
        <v>2210</v>
      </c>
      <c r="B256" s="5">
        <f t="shared" si="329"/>
        <v>1165.4026117529531</v>
      </c>
      <c r="C256" s="5">
        <f t="shared" si="330"/>
        <v>2964.1545587713681</v>
      </c>
      <c r="D256" s="5">
        <f t="shared" si="331"/>
        <v>4369.9101487540456</v>
      </c>
      <c r="E256" s="15">
        <f t="shared" si="332"/>
        <v>1.4399553636073751E-7</v>
      </c>
      <c r="F256" s="15">
        <f t="shared" si="333"/>
        <v>2.8368086232055587E-7</v>
      </c>
      <c r="G256" s="15">
        <f t="shared" si="334"/>
        <v>5.7912438929254173E-7</v>
      </c>
      <c r="H256" s="5">
        <f t="shared" si="335"/>
        <v>286155.29434395436</v>
      </c>
      <c r="I256" s="5">
        <f t="shared" si="336"/>
        <v>133267.25246445547</v>
      </c>
      <c r="J256" s="5">
        <f t="shared" si="337"/>
        <v>47065.331846651017</v>
      </c>
      <c r="K256" s="5">
        <f t="shared" si="338"/>
        <v>245542.00536201883</v>
      </c>
      <c r="L256" s="5">
        <f t="shared" si="339"/>
        <v>44959.616586152064</v>
      </c>
      <c r="M256" s="5">
        <f t="shared" si="340"/>
        <v>10770.320268500336</v>
      </c>
      <c r="N256" s="15">
        <f t="shared" si="341"/>
        <v>8.8161437023037692E-4</v>
      </c>
      <c r="O256" s="15">
        <f t="shared" si="342"/>
        <v>2.9081376303783379E-3</v>
      </c>
      <c r="P256" s="15">
        <f t="shared" si="343"/>
        <v>2.7742308401572657E-3</v>
      </c>
      <c r="Q256" s="5">
        <f t="shared" si="344"/>
        <v>4648.9775699819575</v>
      </c>
      <c r="R256" s="5">
        <f t="shared" si="345"/>
        <v>6885.8169736999453</v>
      </c>
      <c r="S256" s="5">
        <f t="shared" si="346"/>
        <v>4365.2557008875892</v>
      </c>
      <c r="T256" s="5">
        <f t="shared" si="347"/>
        <v>16.246344771080686</v>
      </c>
      <c r="U256" s="5">
        <f t="shared" si="348"/>
        <v>51.669234912279023</v>
      </c>
      <c r="V256" s="5">
        <f t="shared" si="349"/>
        <v>92.748856315526083</v>
      </c>
      <c r="W256" s="15">
        <f t="shared" si="350"/>
        <v>-1.0734613539272964E-2</v>
      </c>
      <c r="X256" s="15">
        <f t="shared" si="351"/>
        <v>-1.217998157191269E-2</v>
      </c>
      <c r="Y256" s="15">
        <f t="shared" si="352"/>
        <v>-9.7425357312937999E-3</v>
      </c>
      <c r="Z256" s="5">
        <f t="shared" si="367"/>
        <v>4585.4362938420909</v>
      </c>
      <c r="AA256" s="5">
        <f t="shared" si="368"/>
        <v>20381.561588417921</v>
      </c>
      <c r="AB256" s="5">
        <f t="shared" si="369"/>
        <v>68855.539482292341</v>
      </c>
      <c r="AC256" s="16">
        <f t="shared" si="353"/>
        <v>1.028004926305828</v>
      </c>
      <c r="AD256" s="16">
        <f t="shared" si="354"/>
        <v>3.0512310020565621</v>
      </c>
      <c r="AE256" s="16">
        <f t="shared" si="355"/>
        <v>16.487588246174408</v>
      </c>
      <c r="AF256" s="15">
        <f t="shared" si="356"/>
        <v>-4.0504037456468023E-3</v>
      </c>
      <c r="AG256" s="15">
        <f t="shared" si="357"/>
        <v>2.9673830763510267E-4</v>
      </c>
      <c r="AH256" s="15">
        <f t="shared" si="358"/>
        <v>9.7937136394747881E-3</v>
      </c>
      <c r="AI256" s="1">
        <f t="shared" si="322"/>
        <v>565189.36639650317</v>
      </c>
      <c r="AJ256" s="1">
        <f t="shared" si="323"/>
        <v>257950.84048758613</v>
      </c>
      <c r="AK256" s="1">
        <f t="shared" si="324"/>
        <v>91254.030426169862</v>
      </c>
      <c r="AL256" s="14">
        <f t="shared" si="359"/>
        <v>88.488081693972234</v>
      </c>
      <c r="AM256" s="14">
        <f t="shared" si="360"/>
        <v>21.460498520514417</v>
      </c>
      <c r="AN256" s="14">
        <f t="shared" si="361"/>
        <v>6.7502406232386987</v>
      </c>
      <c r="AO256" s="11">
        <f t="shared" si="362"/>
        <v>2.7628110806611535E-3</v>
      </c>
      <c r="AP256" s="11">
        <f t="shared" si="363"/>
        <v>3.4804132797887056E-3</v>
      </c>
      <c r="AQ256" s="11">
        <f t="shared" si="364"/>
        <v>3.1571739834287895E-3</v>
      </c>
      <c r="AR256" s="1">
        <f t="shared" si="370"/>
        <v>286155.29434395436</v>
      </c>
      <c r="AS256" s="1">
        <f t="shared" si="365"/>
        <v>133267.25246445547</v>
      </c>
      <c r="AT256" s="1">
        <f t="shared" si="366"/>
        <v>47065.331846651017</v>
      </c>
      <c r="AU256" s="1">
        <f t="shared" si="325"/>
        <v>57231.058868790875</v>
      </c>
      <c r="AV256" s="1">
        <f t="shared" si="326"/>
        <v>26653.450492891094</v>
      </c>
      <c r="AW256" s="1">
        <f t="shared" si="327"/>
        <v>9413.0663693302031</v>
      </c>
      <c r="AX256" s="1">
        <f t="shared" si="309"/>
        <v>196433.60428961506</v>
      </c>
      <c r="AY256" s="1">
        <f t="shared" si="296"/>
        <v>35967.693268921656</v>
      </c>
      <c r="AZ256" s="1">
        <f t="shared" si="297"/>
        <v>8616.2562148002689</v>
      </c>
      <c r="BA256" s="1">
        <f t="shared" si="310"/>
        <v>14204.019986348883</v>
      </c>
      <c r="BB256" s="1">
        <f t="shared" si="311"/>
        <v>31095.097045083327</v>
      </c>
      <c r="BC256" s="1">
        <f t="shared" si="312"/>
        <v>39597.529846866906</v>
      </c>
      <c r="BD256" s="1">
        <f t="shared" si="313"/>
        <v>97.596242856408338</v>
      </c>
      <c r="BE256" s="2">
        <f t="shared" si="319"/>
        <v>0.05</v>
      </c>
      <c r="BF256" s="2">
        <f t="shared" si="320"/>
        <v>3.8949976355871406E-2</v>
      </c>
      <c r="BG256" s="2">
        <f t="shared" si="321"/>
        <v>0.05</v>
      </c>
      <c r="BH256" s="2">
        <f t="shared" si="298"/>
        <v>4.7599545442038198E-2</v>
      </c>
      <c r="BI256" s="2">
        <f t="shared" si="314"/>
        <v>2.5000000000000006E-4</v>
      </c>
      <c r="BJ256" s="2">
        <f t="shared" si="299"/>
        <v>1.5171006581229417E-4</v>
      </c>
      <c r="BK256" s="2">
        <f t="shared" si="300"/>
        <v>2.5000000000000006E-4</v>
      </c>
      <c r="BL256" s="2">
        <f t="shared" si="301"/>
        <v>71.538823585988609</v>
      </c>
      <c r="BM256" s="2">
        <f t="shared" si="302"/>
        <v>20.21798364200616</v>
      </c>
      <c r="BN256" s="2">
        <f t="shared" si="303"/>
        <v>11.766332961662757</v>
      </c>
      <c r="BO256" s="2">
        <f t="shared" si="315"/>
        <v>624.05249142429545</v>
      </c>
      <c r="BP256" s="2">
        <f t="shared" si="316"/>
        <v>50.935805973298912</v>
      </c>
      <c r="BQ256" s="2">
        <f t="shared" si="317"/>
        <v>6.835373333870236</v>
      </c>
      <c r="BR256" s="11">
        <f t="shared" si="318"/>
        <v>3.1650378536772522E-2</v>
      </c>
      <c r="BS256" s="17">
        <f t="shared" si="371"/>
        <v>4.5807116520616873E-4</v>
      </c>
      <c r="BT256" s="17">
        <f t="shared" si="372"/>
        <v>3.1386376673759246E-3</v>
      </c>
      <c r="BU256" s="12">
        <f>(BU$3*temperature!$I366+BU$4*temperature!$I366^2+BU$5*temperature!$I366^6)*(K256/K$56)^$BW$1</f>
        <v>-19.591331862937729</v>
      </c>
      <c r="BV256" s="12">
        <f>(BV$3*temperature!$I366+BV$4*temperature!$I366^2+BV$5*temperature!$I366^6)*(L256/L$56)^$BW$1</f>
        <v>-14.337152060742373</v>
      </c>
      <c r="BW256" s="12">
        <f>(BW$3*temperature!$I366+BW$4*temperature!$I366^2+BW$5*temperature!$I366^6)*(M256/M$56)^$BW$1</f>
        <v>-13.176718007274042</v>
      </c>
      <c r="BX256" s="12">
        <f>(BX$3*temperature!$M366+BX$4*temperature!$M366^2+BX$5*temperature!$M366^6)*(K256/K$56)^$BW$1</f>
        <v>-19.591338070936295</v>
      </c>
      <c r="BY256" s="12">
        <f>(BY$3*temperature!$M366+BY$4*temperature!$M366^2+BY$5*temperature!$M366^6)*(L256/L$56)^$BW$1</f>
        <v>-14.337156170944416</v>
      </c>
      <c r="BZ256" s="12">
        <f>(BZ$3*temperature!$M366+BZ$4*temperature!$M366^2+BZ$5*temperature!$M366^6)*(M256/M$56)^$BW$1</f>
        <v>-13.176721435779037</v>
      </c>
      <c r="CA256" s="19">
        <f t="shared" si="304"/>
        <v>-6.2079985667651272E-6</v>
      </c>
      <c r="CB256" s="19">
        <f t="shared" si="305"/>
        <v>-4.1102020436056819E-6</v>
      </c>
      <c r="CC256" s="19">
        <f t="shared" si="306"/>
        <v>-3.4285049945737001E-6</v>
      </c>
      <c r="CD256" s="19">
        <f t="shared" si="307"/>
        <v>-2.4855707158921523E-2</v>
      </c>
      <c r="CE256" s="19">
        <f t="shared" si="308"/>
        <v>-1.1385682740310492E-5</v>
      </c>
      <c r="CF256" s="19"/>
      <c r="CG256" s="19"/>
      <c r="CH256" s="19"/>
    </row>
    <row r="257" spans="1:86" x14ac:dyDescent="0.3">
      <c r="A257" s="2">
        <f t="shared" si="328"/>
        <v>2211</v>
      </c>
      <c r="B257" s="5">
        <f t="shared" si="329"/>
        <v>1165.4027711750887</v>
      </c>
      <c r="C257" s="5">
        <f t="shared" si="330"/>
        <v>2964.1553576015936</v>
      </c>
      <c r="D257" s="5">
        <f t="shared" si="331"/>
        <v>4369.9125529395151</v>
      </c>
      <c r="E257" s="15">
        <f t="shared" si="332"/>
        <v>1.3679575954270063E-7</v>
      </c>
      <c r="F257" s="15">
        <f t="shared" si="333"/>
        <v>2.6949681920452804E-7</v>
      </c>
      <c r="G257" s="15">
        <f t="shared" si="334"/>
        <v>5.5016816982791466E-7</v>
      </c>
      <c r="H257" s="5">
        <f t="shared" si="335"/>
        <v>286396.60035300814</v>
      </c>
      <c r="I257" s="5">
        <f t="shared" si="336"/>
        <v>133649.07127487517</v>
      </c>
      <c r="J257" s="5">
        <f t="shared" si="337"/>
        <v>47194.097353784033</v>
      </c>
      <c r="K257" s="5">
        <f t="shared" si="338"/>
        <v>245749.02980900864</v>
      </c>
      <c r="L257" s="5">
        <f t="shared" si="339"/>
        <v>45088.416479970037</v>
      </c>
      <c r="M257" s="5">
        <f t="shared" si="340"/>
        <v>10799.780723767097</v>
      </c>
      <c r="N257" s="15">
        <f t="shared" si="341"/>
        <v>8.4313250877210422E-4</v>
      </c>
      <c r="O257" s="15">
        <f t="shared" si="342"/>
        <v>2.8647907521890392E-3</v>
      </c>
      <c r="P257" s="15">
        <f t="shared" si="343"/>
        <v>2.7353369753473356E-3</v>
      </c>
      <c r="Q257" s="5">
        <f t="shared" si="344"/>
        <v>4602.9508496923927</v>
      </c>
      <c r="R257" s="5">
        <f t="shared" si="345"/>
        <v>6821.435845504614</v>
      </c>
      <c r="S257" s="5">
        <f t="shared" si="346"/>
        <v>4334.5535410877865</v>
      </c>
      <c r="T257" s="5">
        <f t="shared" si="347"/>
        <v>16.071946538537347</v>
      </c>
      <c r="U257" s="5">
        <f t="shared" si="348"/>
        <v>51.039904583212639</v>
      </c>
      <c r="V257" s="5">
        <f t="shared" si="349"/>
        <v>91.845247268835436</v>
      </c>
      <c r="W257" s="15">
        <f t="shared" si="350"/>
        <v>-1.0734613539272964E-2</v>
      </c>
      <c r="X257" s="15">
        <f t="shared" si="351"/>
        <v>-1.217998157191269E-2</v>
      </c>
      <c r="Y257" s="15">
        <f t="shared" si="352"/>
        <v>-9.7425357312937999E-3</v>
      </c>
      <c r="Z257" s="5">
        <f t="shared" si="367"/>
        <v>4521.8235552534134</v>
      </c>
      <c r="AA257" s="5">
        <f t="shared" si="368"/>
        <v>20197.862423105023</v>
      </c>
      <c r="AB257" s="5">
        <f t="shared" si="369"/>
        <v>69043.546167396853</v>
      </c>
      <c r="AC257" s="16">
        <f t="shared" si="353"/>
        <v>1.0238410913017755</v>
      </c>
      <c r="AD257" s="16">
        <f t="shared" si="354"/>
        <v>3.0521364191803162</v>
      </c>
      <c r="AE257" s="16">
        <f t="shared" si="355"/>
        <v>16.64906296406301</v>
      </c>
      <c r="AF257" s="15">
        <f t="shared" si="356"/>
        <v>-4.0504037456468023E-3</v>
      </c>
      <c r="AG257" s="15">
        <f t="shared" si="357"/>
        <v>2.9673830763510267E-4</v>
      </c>
      <c r="AH257" s="15">
        <f t="shared" si="358"/>
        <v>9.7937136394747881E-3</v>
      </c>
      <c r="AI257" s="1">
        <f t="shared" si="322"/>
        <v>565901.48862564377</v>
      </c>
      <c r="AJ257" s="1">
        <f t="shared" si="323"/>
        <v>258809.20693171863</v>
      </c>
      <c r="AK257" s="1">
        <f t="shared" si="324"/>
        <v>91541.693752883089</v>
      </c>
      <c r="AL257" s="14">
        <f t="shared" si="359"/>
        <v>88.730112788056687</v>
      </c>
      <c r="AM257" s="14">
        <f t="shared" si="360"/>
        <v>21.534443010515684</v>
      </c>
      <c r="AN257" s="14">
        <f t="shared" si="361"/>
        <v>6.7713391904754969</v>
      </c>
      <c r="AO257" s="11">
        <f t="shared" si="362"/>
        <v>2.7351829698545418E-3</v>
      </c>
      <c r="AP257" s="11">
        <f t="shared" si="363"/>
        <v>3.4456091469908185E-3</v>
      </c>
      <c r="AQ257" s="11">
        <f t="shared" si="364"/>
        <v>3.1256022435945017E-3</v>
      </c>
      <c r="AR257" s="1">
        <f t="shared" si="370"/>
        <v>286396.60035300814</v>
      </c>
      <c r="AS257" s="1">
        <f t="shared" si="365"/>
        <v>133649.07127487517</v>
      </c>
      <c r="AT257" s="1">
        <f t="shared" si="366"/>
        <v>47194.097353784033</v>
      </c>
      <c r="AU257" s="1">
        <f t="shared" si="325"/>
        <v>57279.320070601629</v>
      </c>
      <c r="AV257" s="1">
        <f t="shared" si="326"/>
        <v>26729.814254975034</v>
      </c>
      <c r="AW257" s="1">
        <f t="shared" si="327"/>
        <v>9438.8194707568073</v>
      </c>
      <c r="AX257" s="1">
        <f t="shared" si="309"/>
        <v>196599.22384720691</v>
      </c>
      <c r="AY257" s="1">
        <f t="shared" si="296"/>
        <v>36070.73318397603</v>
      </c>
      <c r="AZ257" s="1">
        <f t="shared" si="297"/>
        <v>8639.8245790136771</v>
      </c>
      <c r="BA257" s="1">
        <f t="shared" si="310"/>
        <v>14205.004104367114</v>
      </c>
      <c r="BB257" s="1">
        <f t="shared" si="311"/>
        <v>31103.584969700158</v>
      </c>
      <c r="BC257" s="1">
        <f t="shared" si="312"/>
        <v>39609.488497310776</v>
      </c>
      <c r="BD257" s="1">
        <f t="shared" si="313"/>
        <v>94.77949842361997</v>
      </c>
      <c r="BE257" s="2">
        <f t="shared" si="319"/>
        <v>0.05</v>
      </c>
      <c r="BF257" s="2">
        <f t="shared" si="320"/>
        <v>3.8949976355871406E-2</v>
      </c>
      <c r="BG257" s="2">
        <f t="shared" si="321"/>
        <v>0.05</v>
      </c>
      <c r="BH257" s="2">
        <f t="shared" si="298"/>
        <v>4.7619676154196329E-2</v>
      </c>
      <c r="BI257" s="2">
        <f t="shared" si="314"/>
        <v>2.5000000000000006E-4</v>
      </c>
      <c r="BJ257" s="2">
        <f t="shared" si="299"/>
        <v>1.5171006581229417E-4</v>
      </c>
      <c r="BK257" s="2">
        <f t="shared" si="300"/>
        <v>2.5000000000000006E-4</v>
      </c>
      <c r="BL257" s="2">
        <f t="shared" si="301"/>
        <v>71.599150088252046</v>
      </c>
      <c r="BM257" s="2">
        <f t="shared" si="302"/>
        <v>20.275909398863305</v>
      </c>
      <c r="BN257" s="2">
        <f t="shared" si="303"/>
        <v>11.798524338446011</v>
      </c>
      <c r="BO257" s="2">
        <f t="shared" si="315"/>
        <v>633.3652714517691</v>
      </c>
      <c r="BP257" s="2">
        <f t="shared" si="316"/>
        <v>51.546327597376489</v>
      </c>
      <c r="BQ257" s="2">
        <f t="shared" si="317"/>
        <v>6.8354104001786675</v>
      </c>
      <c r="BR257" s="11">
        <f t="shared" si="318"/>
        <v>3.1611414826307777E-2</v>
      </c>
      <c r="BS257" s="17">
        <f t="shared" si="371"/>
        <v>4.4401783272339588E-4</v>
      </c>
      <c r="BT257" s="17">
        <f t="shared" si="372"/>
        <v>3.0472210362873053E-3</v>
      </c>
      <c r="BU257" s="12">
        <f>(BU$3*temperature!$I367+BU$4*temperature!$I367^2+BU$5*temperature!$I367^6)*(K257/K$56)^$BW$1</f>
        <v>-19.763398652361808</v>
      </c>
      <c r="BV257" s="12">
        <f>(BV$3*temperature!$I367+BV$4*temperature!$I367^2+BV$5*temperature!$I367^6)*(L257/L$56)^$BW$1</f>
        <v>-14.443485622165362</v>
      </c>
      <c r="BW257" s="12">
        <f>(BW$3*temperature!$I367+BW$4*temperature!$I367^2+BW$5*temperature!$I367^6)*(M257/M$56)^$BW$1</f>
        <v>-13.264962095746307</v>
      </c>
      <c r="BX257" s="12">
        <f>(BX$3*temperature!$M367+BX$4*temperature!$M367^2+BX$5*temperature!$M367^6)*(K257/K$56)^$BW$1</f>
        <v>-19.763404852905342</v>
      </c>
      <c r="BY257" s="12">
        <f>(BY$3*temperature!$M367+BY$4*temperature!$M367^2+BY$5*temperature!$M367^6)*(L257/L$56)^$BW$1</f>
        <v>-14.443489724474443</v>
      </c>
      <c r="BZ257" s="12">
        <f>(BZ$3*temperature!$M367+BZ$4*temperature!$M367^2+BZ$5*temperature!$M367^6)*(M257/M$56)^$BW$1</f>
        <v>-13.264965516987674</v>
      </c>
      <c r="CA257" s="19">
        <f t="shared" si="304"/>
        <v>-6.2005435346179638E-6</v>
      </c>
      <c r="CB257" s="19">
        <f t="shared" si="305"/>
        <v>-4.1023090808778306E-6</v>
      </c>
      <c r="CC257" s="19">
        <f t="shared" si="306"/>
        <v>-3.4212413666523389E-6</v>
      </c>
      <c r="CD257" s="19">
        <f t="shared" si="307"/>
        <v>-2.485546785525802E-2</v>
      </c>
      <c r="CE257" s="19">
        <f t="shared" si="308"/>
        <v>-1.1036270968417699E-5</v>
      </c>
      <c r="CF257" s="19"/>
      <c r="CG257" s="19"/>
      <c r="CH257" s="19"/>
    </row>
    <row r="258" spans="1:86" x14ac:dyDescent="0.3">
      <c r="A258" s="2">
        <f t="shared" si="328"/>
        <v>2212</v>
      </c>
      <c r="B258" s="5">
        <f t="shared" si="329"/>
        <v>1165.402922626138</v>
      </c>
      <c r="C258" s="5">
        <f t="shared" si="330"/>
        <v>2964.156116490512</v>
      </c>
      <c r="D258" s="5">
        <f t="shared" si="331"/>
        <v>4369.914836916967</v>
      </c>
      <c r="E258" s="15">
        <f t="shared" si="332"/>
        <v>1.299559715655656E-7</v>
      </c>
      <c r="F258" s="15">
        <f t="shared" si="333"/>
        <v>2.5602197824430163E-7</v>
      </c>
      <c r="G258" s="15">
        <f t="shared" si="334"/>
        <v>5.2265976133651891E-7</v>
      </c>
      <c r="H258" s="5">
        <f t="shared" si="335"/>
        <v>286627.1936599646</v>
      </c>
      <c r="I258" s="5">
        <f t="shared" si="336"/>
        <v>134026.25028226024</v>
      </c>
      <c r="J258" s="5">
        <f t="shared" si="337"/>
        <v>47321.397843459439</v>
      </c>
      <c r="K258" s="5">
        <f t="shared" si="338"/>
        <v>245946.86360840267</v>
      </c>
      <c r="L258" s="5">
        <f t="shared" si="339"/>
        <v>45215.651610463763</v>
      </c>
      <c r="M258" s="5">
        <f t="shared" si="340"/>
        <v>10828.906193706354</v>
      </c>
      <c r="N258" s="15">
        <f t="shared" si="341"/>
        <v>8.0502372500834696E-4</v>
      </c>
      <c r="O258" s="15">
        <f t="shared" si="342"/>
        <v>2.8219028395075618E-3</v>
      </c>
      <c r="P258" s="15">
        <f t="shared" si="343"/>
        <v>2.6968575274088913E-3</v>
      </c>
      <c r="Q258" s="5">
        <f t="shared" si="344"/>
        <v>4557.2062511102386</v>
      </c>
      <c r="R258" s="5">
        <f t="shared" si="345"/>
        <v>6757.367584135799</v>
      </c>
      <c r="S258" s="5">
        <f t="shared" si="346"/>
        <v>4303.9020340947536</v>
      </c>
      <c r="T258" s="5">
        <f t="shared" si="347"/>
        <v>15.899420403622292</v>
      </c>
      <c r="U258" s="5">
        <f t="shared" si="348"/>
        <v>50.418239485956924</v>
      </c>
      <c r="V258" s="5">
        <f t="shared" si="349"/>
        <v>90.950441665569286</v>
      </c>
      <c r="W258" s="15">
        <f t="shared" si="350"/>
        <v>-1.0734613539272964E-2</v>
      </c>
      <c r="X258" s="15">
        <f t="shared" si="351"/>
        <v>-1.217998157191269E-2</v>
      </c>
      <c r="Y258" s="15">
        <f t="shared" si="352"/>
        <v>-9.7425357312937999E-3</v>
      </c>
      <c r="Z258" s="5">
        <f t="shared" si="367"/>
        <v>4458.9218268819623</v>
      </c>
      <c r="AA258" s="5">
        <f t="shared" si="368"/>
        <v>20014.953548420588</v>
      </c>
      <c r="AB258" s="5">
        <f t="shared" si="369"/>
        <v>69229.378937834699</v>
      </c>
      <c r="AC258" s="16">
        <f t="shared" si="353"/>
        <v>1.0196941215106197</v>
      </c>
      <c r="AD258" s="16">
        <f t="shared" si="354"/>
        <v>3.053042104976015</v>
      </c>
      <c r="AE258" s="16">
        <f t="shared" si="355"/>
        <v>16.812119119098629</v>
      </c>
      <c r="AF258" s="15">
        <f t="shared" si="356"/>
        <v>-4.0504037456468023E-3</v>
      </c>
      <c r="AG258" s="15">
        <f t="shared" si="357"/>
        <v>2.9673830763510267E-4</v>
      </c>
      <c r="AH258" s="15">
        <f t="shared" si="358"/>
        <v>9.7937136394747881E-3</v>
      </c>
      <c r="AI258" s="1">
        <f t="shared" si="322"/>
        <v>566590.65983368107</v>
      </c>
      <c r="AJ258" s="1">
        <f t="shared" si="323"/>
        <v>259658.10049352181</v>
      </c>
      <c r="AK258" s="1">
        <f t="shared" si="324"/>
        <v>91826.343848351593</v>
      </c>
      <c r="AL258" s="14">
        <f t="shared" si="359"/>
        <v>88.970378950533743</v>
      </c>
      <c r="AM258" s="14">
        <f t="shared" si="360"/>
        <v>21.607900291589946</v>
      </c>
      <c r="AN258" s="14">
        <f t="shared" si="361"/>
        <v>6.7922920583117277</v>
      </c>
      <c r="AO258" s="11">
        <f t="shared" si="362"/>
        <v>2.7078311401559961E-3</v>
      </c>
      <c r="AP258" s="11">
        <f t="shared" si="363"/>
        <v>3.4111530555209105E-3</v>
      </c>
      <c r="AQ258" s="11">
        <f t="shared" si="364"/>
        <v>3.0943462211585567E-3</v>
      </c>
      <c r="AR258" s="1">
        <f t="shared" si="370"/>
        <v>286627.1936599646</v>
      </c>
      <c r="AS258" s="1">
        <f t="shared" si="365"/>
        <v>134026.25028226024</v>
      </c>
      <c r="AT258" s="1">
        <f t="shared" si="366"/>
        <v>47321.397843459439</v>
      </c>
      <c r="AU258" s="1">
        <f t="shared" si="325"/>
        <v>57325.438731992923</v>
      </c>
      <c r="AV258" s="1">
        <f t="shared" si="326"/>
        <v>26805.250056452049</v>
      </c>
      <c r="AW258" s="1">
        <f t="shared" si="327"/>
        <v>9464.2795686918889</v>
      </c>
      <c r="AX258" s="1">
        <f t="shared" si="309"/>
        <v>196757.49088672214</v>
      </c>
      <c r="AY258" s="1">
        <f t="shared" si="296"/>
        <v>36172.521288371019</v>
      </c>
      <c r="AZ258" s="1">
        <f t="shared" si="297"/>
        <v>8663.124954965082</v>
      </c>
      <c r="BA258" s="1">
        <f t="shared" si="310"/>
        <v>14205.943749969301</v>
      </c>
      <c r="BB258" s="1">
        <f t="shared" si="311"/>
        <v>31111.945713630601</v>
      </c>
      <c r="BC258" s="1">
        <f t="shared" si="312"/>
        <v>39621.278374548157</v>
      </c>
      <c r="BD258" s="1">
        <f t="shared" si="313"/>
        <v>92.043665493595952</v>
      </c>
      <c r="BE258" s="2">
        <f t="shared" si="319"/>
        <v>0.05</v>
      </c>
      <c r="BF258" s="2">
        <f t="shared" si="320"/>
        <v>3.8949976355871406E-2</v>
      </c>
      <c r="BG258" s="2">
        <f t="shared" si="321"/>
        <v>0.05</v>
      </c>
      <c r="BH258" s="2">
        <f t="shared" si="298"/>
        <v>4.7639722210638571E-2</v>
      </c>
      <c r="BI258" s="2">
        <f t="shared" si="314"/>
        <v>2.5000000000000006E-4</v>
      </c>
      <c r="BJ258" s="2">
        <f t="shared" si="299"/>
        <v>1.5171006581229417E-4</v>
      </c>
      <c r="BK258" s="2">
        <f t="shared" si="300"/>
        <v>2.5000000000000006E-4</v>
      </c>
      <c r="BL258" s="2">
        <f t="shared" si="301"/>
        <v>71.656798414991172</v>
      </c>
      <c r="BM258" s="2">
        <f t="shared" si="302"/>
        <v>20.333131250896709</v>
      </c>
      <c r="BN258" s="2">
        <f t="shared" si="303"/>
        <v>11.830349460864863</v>
      </c>
      <c r="BO258" s="2">
        <f t="shared" si="315"/>
        <v>642.81726567159296</v>
      </c>
      <c r="BP258" s="2">
        <f t="shared" si="316"/>
        <v>52.164190807948025</v>
      </c>
      <c r="BQ258" s="2">
        <f t="shared" si="317"/>
        <v>6.8354502914076738</v>
      </c>
      <c r="BR258" s="11">
        <f t="shared" si="318"/>
        <v>3.1572847552826716E-2</v>
      </c>
      <c r="BS258" s="17">
        <f t="shared" si="371"/>
        <v>4.304119034958091E-4</v>
      </c>
      <c r="BT258" s="17">
        <f t="shared" si="372"/>
        <v>2.9584670255216558E-3</v>
      </c>
      <c r="BU258" s="12">
        <f>(BU$3*temperature!$I368+BU$4*temperature!$I368^2+BU$5*temperature!$I368^6)*(K258/K$56)^$BW$1</f>
        <v>-19.935287086261162</v>
      </c>
      <c r="BV258" s="12">
        <f>(BV$3*temperature!$I368+BV$4*temperature!$I368^2+BV$5*temperature!$I368^6)*(L258/L$56)^$BW$1</f>
        <v>-14.549595475252696</v>
      </c>
      <c r="BW258" s="12">
        <f>(BW$3*temperature!$I368+BW$4*temperature!$I368^2+BW$5*temperature!$I368^6)*(M258/M$56)^$BW$1</f>
        <v>-13.353001997630329</v>
      </c>
      <c r="BX258" s="12">
        <f>(BX$3*temperature!$M368+BX$4*temperature!$M368^2+BX$5*temperature!$M368^6)*(K258/K$56)^$BW$1</f>
        <v>-19.935293279383277</v>
      </c>
      <c r="BY258" s="12">
        <f>(BY$3*temperature!$M368+BY$4*temperature!$M368^2+BY$5*temperature!$M368^6)*(L258/L$56)^$BW$1</f>
        <v>-14.549599569716881</v>
      </c>
      <c r="BZ258" s="12">
        <f>(BZ$3*temperature!$M368+BZ$4*temperature!$M368^2+BZ$5*temperature!$M368^6)*(M258/M$56)^$BW$1</f>
        <v>-13.353005411657344</v>
      </c>
      <c r="CA258" s="19">
        <f t="shared" si="304"/>
        <v>-6.1931221146949156E-6</v>
      </c>
      <c r="CB258" s="19">
        <f t="shared" si="305"/>
        <v>-4.0944641845896967E-6</v>
      </c>
      <c r="CC258" s="19">
        <f t="shared" si="306"/>
        <v>-3.4140270148697027E-6</v>
      </c>
      <c r="CD258" s="19">
        <f t="shared" si="307"/>
        <v>-2.4854394239230054E-2</v>
      </c>
      <c r="CE258" s="19">
        <f t="shared" si="308"/>
        <v>-1.0697627134742281E-5</v>
      </c>
      <c r="CF258" s="19"/>
      <c r="CG258" s="19"/>
      <c r="CH258" s="19"/>
    </row>
    <row r="259" spans="1:86" x14ac:dyDescent="0.3">
      <c r="A259" s="2">
        <f t="shared" si="328"/>
        <v>2213</v>
      </c>
      <c r="B259" s="5">
        <f t="shared" si="329"/>
        <v>1165.4030665046537</v>
      </c>
      <c r="C259" s="5">
        <f t="shared" si="330"/>
        <v>2964.1568374351696</v>
      </c>
      <c r="D259" s="5">
        <f t="shared" si="331"/>
        <v>4369.9170066966808</v>
      </c>
      <c r="E259" s="15">
        <f t="shared" si="332"/>
        <v>1.2345817298728732E-7</v>
      </c>
      <c r="F259" s="15">
        <f t="shared" si="333"/>
        <v>2.4322087933208651E-7</v>
      </c>
      <c r="G259" s="15">
        <f t="shared" si="334"/>
        <v>4.9652677326969291E-7</v>
      </c>
      <c r="H259" s="5">
        <f t="shared" si="335"/>
        <v>286847.15312101238</v>
      </c>
      <c r="I259" s="5">
        <f t="shared" si="336"/>
        <v>134398.80469811815</v>
      </c>
      <c r="J259" s="5">
        <f t="shared" si="337"/>
        <v>47447.238948716971</v>
      </c>
      <c r="K259" s="5">
        <f t="shared" si="338"/>
        <v>246135.57434797339</v>
      </c>
      <c r="L259" s="5">
        <f t="shared" si="339"/>
        <v>45341.327085246594</v>
      </c>
      <c r="M259" s="5">
        <f t="shared" si="340"/>
        <v>10857.697955363095</v>
      </c>
      <c r="N259" s="15">
        <f t="shared" si="341"/>
        <v>7.6728256177793774E-4</v>
      </c>
      <c r="O259" s="15">
        <f t="shared" si="342"/>
        <v>2.7794683988087154E-3</v>
      </c>
      <c r="P259" s="15">
        <f t="shared" si="343"/>
        <v>2.6587876136072719E-3</v>
      </c>
      <c r="Q259" s="5">
        <f t="shared" si="344"/>
        <v>4511.746089738338</v>
      </c>
      <c r="R259" s="5">
        <f t="shared" si="345"/>
        <v>6693.6177261028852</v>
      </c>
      <c r="S259" s="5">
        <f t="shared" si="346"/>
        <v>4273.3049125622765</v>
      </c>
      <c r="T259" s="5">
        <f t="shared" si="347"/>
        <v>15.728746270090975</v>
      </c>
      <c r="U259" s="5">
        <f t="shared" si="348"/>
        <v>49.804146258129691</v>
      </c>
      <c r="V259" s="5">
        <f t="shared" si="349"/>
        <v>90.064353737865531</v>
      </c>
      <c r="W259" s="15">
        <f t="shared" si="350"/>
        <v>-1.0734613539272964E-2</v>
      </c>
      <c r="X259" s="15">
        <f t="shared" si="351"/>
        <v>-1.217998157191269E-2</v>
      </c>
      <c r="Y259" s="15">
        <f t="shared" si="352"/>
        <v>-9.7425357312937999E-3</v>
      </c>
      <c r="Z259" s="5">
        <f t="shared" si="367"/>
        <v>4396.7276563068281</v>
      </c>
      <c r="AA259" s="5">
        <f t="shared" si="368"/>
        <v>19832.852606253142</v>
      </c>
      <c r="AB259" s="5">
        <f t="shared" si="369"/>
        <v>69413.046181390266</v>
      </c>
      <c r="AC259" s="16">
        <f t="shared" si="353"/>
        <v>1.0155639486214389</v>
      </c>
      <c r="AD259" s="16">
        <f t="shared" si="354"/>
        <v>3.0539480595233841</v>
      </c>
      <c r="AE259" s="16">
        <f t="shared" si="355"/>
        <v>16.97677219942382</v>
      </c>
      <c r="AF259" s="15">
        <f t="shared" si="356"/>
        <v>-4.0504037456468023E-3</v>
      </c>
      <c r="AG259" s="15">
        <f t="shared" si="357"/>
        <v>2.9673830763510267E-4</v>
      </c>
      <c r="AH259" s="15">
        <f t="shared" si="358"/>
        <v>9.7937136394747881E-3</v>
      </c>
      <c r="AI259" s="1">
        <f t="shared" si="322"/>
        <v>567257.03258230595</v>
      </c>
      <c r="AJ259" s="1">
        <f t="shared" si="323"/>
        <v>260497.54050062169</v>
      </c>
      <c r="AK259" s="1">
        <f t="shared" si="324"/>
        <v>92107.989032208323</v>
      </c>
      <c r="AL259" s="14">
        <f t="shared" si="359"/>
        <v>89.208886545580739</v>
      </c>
      <c r="AM259" s="14">
        <f t="shared" si="360"/>
        <v>21.680871068141961</v>
      </c>
      <c r="AN259" s="14">
        <f t="shared" si="361"/>
        <v>6.8130995845427327</v>
      </c>
      <c r="AO259" s="11">
        <f t="shared" si="362"/>
        <v>2.680752828754436E-3</v>
      </c>
      <c r="AP259" s="11">
        <f t="shared" si="363"/>
        <v>3.3770415249657014E-3</v>
      </c>
      <c r="AQ259" s="11">
        <f t="shared" si="364"/>
        <v>3.063402758946971E-3</v>
      </c>
      <c r="AR259" s="1">
        <f t="shared" si="370"/>
        <v>286847.15312101238</v>
      </c>
      <c r="AS259" s="1">
        <f t="shared" si="365"/>
        <v>134398.80469811815</v>
      </c>
      <c r="AT259" s="1">
        <f t="shared" si="366"/>
        <v>47447.238948716971</v>
      </c>
      <c r="AU259" s="1">
        <f t="shared" si="325"/>
        <v>57369.430624202476</v>
      </c>
      <c r="AV259" s="1">
        <f t="shared" si="326"/>
        <v>26879.760939623633</v>
      </c>
      <c r="AW259" s="1">
        <f t="shared" si="327"/>
        <v>9489.4477897433953</v>
      </c>
      <c r="AX259" s="1">
        <f t="shared" si="309"/>
        <v>196908.4594783787</v>
      </c>
      <c r="AY259" s="1">
        <f t="shared" si="296"/>
        <v>36273.061668197282</v>
      </c>
      <c r="AZ259" s="1">
        <f t="shared" si="297"/>
        <v>8686.1583642904752</v>
      </c>
      <c r="BA259" s="1">
        <f t="shared" si="310"/>
        <v>14206.839354385389</v>
      </c>
      <c r="BB259" s="1">
        <f t="shared" si="311"/>
        <v>31120.180632421427</v>
      </c>
      <c r="BC259" s="1">
        <f t="shared" si="312"/>
        <v>39632.901310304311</v>
      </c>
      <c r="BD259" s="1">
        <f t="shared" si="313"/>
        <v>89.386435174074222</v>
      </c>
      <c r="BE259" s="2">
        <f t="shared" si="319"/>
        <v>0.05</v>
      </c>
      <c r="BF259" s="2">
        <f t="shared" si="320"/>
        <v>3.8949976355871406E-2</v>
      </c>
      <c r="BG259" s="2">
        <f t="shared" si="321"/>
        <v>0.05</v>
      </c>
      <c r="BH259" s="2">
        <f t="shared" si="298"/>
        <v>4.765968236312991E-2</v>
      </c>
      <c r="BI259" s="2">
        <f t="shared" si="314"/>
        <v>2.5000000000000006E-4</v>
      </c>
      <c r="BJ259" s="2">
        <f t="shared" si="299"/>
        <v>1.5171006581229417E-4</v>
      </c>
      <c r="BK259" s="2">
        <f t="shared" si="300"/>
        <v>2.5000000000000006E-4</v>
      </c>
      <c r="BL259" s="2">
        <f t="shared" si="301"/>
        <v>71.711788280253117</v>
      </c>
      <c r="BM259" s="2">
        <f t="shared" si="302"/>
        <v>20.389651505845176</v>
      </c>
      <c r="BN259" s="2">
        <f t="shared" si="303"/>
        <v>11.861809737179245</v>
      </c>
      <c r="BO259" s="2">
        <f t="shared" si="315"/>
        <v>652.41055517629877</v>
      </c>
      <c r="BP259" s="2">
        <f t="shared" si="316"/>
        <v>52.789483884921133</v>
      </c>
      <c r="BQ259" s="2">
        <f t="shared" si="317"/>
        <v>6.8354929741489503</v>
      </c>
      <c r="BR259" s="11">
        <f t="shared" si="318"/>
        <v>3.1534671479304971E-2</v>
      </c>
      <c r="BS259" s="17">
        <f t="shared" si="371"/>
        <v>4.1723849606633596E-4</v>
      </c>
      <c r="BT259" s="17">
        <f t="shared" si="372"/>
        <v>2.8722980830307335E-3</v>
      </c>
      <c r="BU259" s="12">
        <f>(BU$3*temperature!$I369+BU$4*temperature!$I369^2+BU$5*temperature!$I369^6)*(K259/K$56)^$BW$1</f>
        <v>-20.106996064657793</v>
      </c>
      <c r="BV259" s="12">
        <f>(BV$3*temperature!$I369+BV$4*temperature!$I369^2+BV$5*temperature!$I369^6)*(L259/L$56)^$BW$1</f>
        <v>-14.655481540205059</v>
      </c>
      <c r="BW259" s="12">
        <f>(BW$3*temperature!$I369+BW$4*temperature!$I369^2+BW$5*temperature!$I369^6)*(M259/M$56)^$BW$1</f>
        <v>-13.440837741493722</v>
      </c>
      <c r="BX259" s="12">
        <f>(BX$3*temperature!$M369+BX$4*temperature!$M369^2+BX$5*temperature!$M369^6)*(K259/K$56)^$BW$1</f>
        <v>-20.107002250393098</v>
      </c>
      <c r="BY259" s="12">
        <f>(BY$3*temperature!$M369+BY$4*temperature!$M369^2+BY$5*temperature!$M369^6)*(L259/L$56)^$BW$1</f>
        <v>-14.655485626872625</v>
      </c>
      <c r="BZ259" s="12">
        <f>(BZ$3*temperature!$M369+BZ$4*temperature!$M369^2+BZ$5*temperature!$M369^6)*(M259/M$56)^$BW$1</f>
        <v>-13.440841148355599</v>
      </c>
      <c r="CA259" s="19">
        <f t="shared" si="304"/>
        <v>-6.1857353053085262E-6</v>
      </c>
      <c r="CB259" s="19">
        <f t="shared" si="305"/>
        <v>-4.0866675661277441E-6</v>
      </c>
      <c r="CC259" s="19">
        <f t="shared" si="306"/>
        <v>-3.4068618770533021E-6</v>
      </c>
      <c r="CD259" s="19">
        <f t="shared" si="307"/>
        <v>-2.4852499879198461E-2</v>
      </c>
      <c r="CE259" s="19">
        <f t="shared" si="308"/>
        <v>-1.0369419673085561E-5</v>
      </c>
      <c r="CF259" s="19"/>
      <c r="CG259" s="19"/>
      <c r="CH259" s="19"/>
    </row>
    <row r="260" spans="1:86" x14ac:dyDescent="0.3">
      <c r="A260" s="2">
        <f t="shared" si="328"/>
        <v>2214</v>
      </c>
      <c r="B260" s="5">
        <f t="shared" si="329"/>
        <v>1165.4032031892605</v>
      </c>
      <c r="C260" s="5">
        <f t="shared" si="330"/>
        <v>2964.15752233276</v>
      </c>
      <c r="D260" s="5">
        <f t="shared" si="331"/>
        <v>4369.9190679884323</v>
      </c>
      <c r="E260" s="15">
        <f t="shared" si="332"/>
        <v>1.1728526433792295E-7</v>
      </c>
      <c r="F260" s="15">
        <f t="shared" si="333"/>
        <v>2.3105983536548216E-7</v>
      </c>
      <c r="G260" s="15">
        <f t="shared" si="334"/>
        <v>4.7170043460620825E-7</v>
      </c>
      <c r="H260" s="5">
        <f t="shared" si="335"/>
        <v>287056.55756734178</v>
      </c>
      <c r="I260" s="5">
        <f t="shared" si="336"/>
        <v>134766.75014732723</v>
      </c>
      <c r="J260" s="5">
        <f t="shared" si="337"/>
        <v>47571.62640986099</v>
      </c>
      <c r="K260" s="5">
        <f t="shared" si="338"/>
        <v>246315.2295976005</v>
      </c>
      <c r="L260" s="5">
        <f t="shared" si="339"/>
        <v>45465.448152454206</v>
      </c>
      <c r="M260" s="5">
        <f t="shared" si="340"/>
        <v>10886.157310862793</v>
      </c>
      <c r="N260" s="15">
        <f t="shared" si="341"/>
        <v>7.2990363178115913E-4</v>
      </c>
      <c r="O260" s="15">
        <f t="shared" si="342"/>
        <v>2.737482010048975E-3</v>
      </c>
      <c r="P260" s="15">
        <f t="shared" si="343"/>
        <v>2.6211224162522306E-3</v>
      </c>
      <c r="Q260" s="5">
        <f t="shared" si="344"/>
        <v>4466.5725522136354</v>
      </c>
      <c r="R260" s="5">
        <f t="shared" si="345"/>
        <v>6630.1915938094198</v>
      </c>
      <c r="S260" s="5">
        <f t="shared" si="346"/>
        <v>4242.7658186392991</v>
      </c>
      <c r="T260" s="5">
        <f t="shared" si="347"/>
        <v>15.559904257424266</v>
      </c>
      <c r="U260" s="5">
        <f t="shared" si="348"/>
        <v>49.197532674500827</v>
      </c>
      <c r="V260" s="5">
        <f t="shared" si="349"/>
        <v>89.186898553458491</v>
      </c>
      <c r="W260" s="15">
        <f t="shared" si="350"/>
        <v>-1.0734613539272964E-2</v>
      </c>
      <c r="X260" s="15">
        <f t="shared" si="351"/>
        <v>-1.217998157191269E-2</v>
      </c>
      <c r="Y260" s="15">
        <f t="shared" si="352"/>
        <v>-9.7425357312937999E-3</v>
      </c>
      <c r="Z260" s="5">
        <f t="shared" si="367"/>
        <v>4335.2374661382682</v>
      </c>
      <c r="AA260" s="5">
        <f t="shared" si="368"/>
        <v>19651.576619140895</v>
      </c>
      <c r="AB260" s="5">
        <f t="shared" si="369"/>
        <v>69594.556446777948</v>
      </c>
      <c r="AC260" s="16">
        <f t="shared" si="353"/>
        <v>1.0114505045999989</v>
      </c>
      <c r="AD260" s="16">
        <f t="shared" si="354"/>
        <v>3.0548542829021725</v>
      </c>
      <c r="AE260" s="16">
        <f t="shared" si="355"/>
        <v>17.143037844867575</v>
      </c>
      <c r="AF260" s="15">
        <f t="shared" si="356"/>
        <v>-4.0504037456468023E-3</v>
      </c>
      <c r="AG260" s="15">
        <f t="shared" si="357"/>
        <v>2.9673830763510267E-4</v>
      </c>
      <c r="AH260" s="15">
        <f t="shared" si="358"/>
        <v>9.7937136394747881E-3</v>
      </c>
      <c r="AI260" s="1">
        <f t="shared" si="322"/>
        <v>567900.75994827785</v>
      </c>
      <c r="AJ260" s="1">
        <f t="shared" si="323"/>
        <v>261327.54739018317</v>
      </c>
      <c r="AK260" s="1">
        <f t="shared" si="324"/>
        <v>92386.637918730892</v>
      </c>
      <c r="AL260" s="14">
        <f t="shared" si="359"/>
        <v>89.445642050788265</v>
      </c>
      <c r="AM260" s="14">
        <f t="shared" si="360"/>
        <v>21.753356098017559</v>
      </c>
      <c r="AN260" s="14">
        <f t="shared" si="361"/>
        <v>6.8337621399263595</v>
      </c>
      <c r="AO260" s="11">
        <f t="shared" si="362"/>
        <v>2.6539453004668914E-3</v>
      </c>
      <c r="AP260" s="11">
        <f t="shared" si="363"/>
        <v>3.3432711097160445E-3</v>
      </c>
      <c r="AQ260" s="11">
        <f t="shared" si="364"/>
        <v>3.0327687313575014E-3</v>
      </c>
      <c r="AR260" s="1">
        <f t="shared" si="370"/>
        <v>287056.55756734178</v>
      </c>
      <c r="AS260" s="1">
        <f t="shared" si="365"/>
        <v>134766.75014732723</v>
      </c>
      <c r="AT260" s="1">
        <f t="shared" si="366"/>
        <v>47571.62640986099</v>
      </c>
      <c r="AU260" s="1">
        <f t="shared" si="325"/>
        <v>57411.311513468361</v>
      </c>
      <c r="AV260" s="1">
        <f t="shared" si="326"/>
        <v>26953.350029465448</v>
      </c>
      <c r="AW260" s="1">
        <f t="shared" si="327"/>
        <v>9514.3252819721984</v>
      </c>
      <c r="AX260" s="1">
        <f t="shared" si="309"/>
        <v>197052.18367808042</v>
      </c>
      <c r="AY260" s="1">
        <f t="shared" si="296"/>
        <v>36372.358521963361</v>
      </c>
      <c r="AZ260" s="1">
        <f t="shared" si="297"/>
        <v>8708.9258486902327</v>
      </c>
      <c r="BA260" s="1">
        <f t="shared" si="310"/>
        <v>14207.691342380071</v>
      </c>
      <c r="BB260" s="1">
        <f t="shared" si="311"/>
        <v>31128.291064751807</v>
      </c>
      <c r="BC260" s="1">
        <f t="shared" si="312"/>
        <v>39644.359112877159</v>
      </c>
      <c r="BD260" s="1">
        <f t="shared" si="313"/>
        <v>86.805563838164389</v>
      </c>
      <c r="BE260" s="2">
        <f t="shared" si="319"/>
        <v>0.05</v>
      </c>
      <c r="BF260" s="2">
        <f t="shared" si="320"/>
        <v>3.8949976355871406E-2</v>
      </c>
      <c r="BG260" s="2">
        <f t="shared" si="321"/>
        <v>0.05</v>
      </c>
      <c r="BH260" s="2">
        <f t="shared" si="298"/>
        <v>4.7679555396001341E-2</v>
      </c>
      <c r="BI260" s="2">
        <f t="shared" si="314"/>
        <v>2.5000000000000006E-4</v>
      </c>
      <c r="BJ260" s="2">
        <f t="shared" si="299"/>
        <v>1.5171006581229417E-4</v>
      </c>
      <c r="BK260" s="2">
        <f t="shared" si="300"/>
        <v>2.5000000000000006E-4</v>
      </c>
      <c r="BL260" s="2">
        <f t="shared" si="301"/>
        <v>71.764139391835457</v>
      </c>
      <c r="BM260" s="2">
        <f t="shared" si="302"/>
        <v>20.445472534160018</v>
      </c>
      <c r="BN260" s="2">
        <f t="shared" si="303"/>
        <v>11.892906602465251</v>
      </c>
      <c r="BO260" s="2">
        <f t="shared" si="315"/>
        <v>662.14725216204897</v>
      </c>
      <c r="BP260" s="2">
        <f t="shared" si="316"/>
        <v>53.422296170204206</v>
      </c>
      <c r="BQ260" s="2">
        <f t="shared" si="317"/>
        <v>6.8355384154565506</v>
      </c>
      <c r="BR260" s="11">
        <f t="shared" si="318"/>
        <v>3.1496881437624163E-2</v>
      </c>
      <c r="BS260" s="17">
        <f t="shared" si="371"/>
        <v>4.0448324966913798E-4</v>
      </c>
      <c r="BT260" s="17">
        <f t="shared" si="372"/>
        <v>2.7886389155638187E-3</v>
      </c>
      <c r="BU260" s="12">
        <f>(BU$3*temperature!$I370+BU$4*temperature!$I370^2+BU$5*temperature!$I370^6)*(K260/K$56)^$BW$1</f>
        <v>-20.278524608989979</v>
      </c>
      <c r="BV260" s="12">
        <f>(BV$3*temperature!$I370+BV$4*temperature!$I370^2+BV$5*temperature!$I370^6)*(L260/L$56)^$BW$1</f>
        <v>-14.761143801478394</v>
      </c>
      <c r="BW260" s="12">
        <f>(BW$3*temperature!$I370+BW$4*temperature!$I370^2+BW$5*temperature!$I370^6)*(M260/M$56)^$BW$1</f>
        <v>-13.528469406719124</v>
      </c>
      <c r="BX260" s="12">
        <f>(BX$3*temperature!$M370+BX$4*temperature!$M370^2+BX$5*temperature!$M370^6)*(K260/K$56)^$BW$1</f>
        <v>-20.278530787374056</v>
      </c>
      <c r="BY260" s="12">
        <f>(BY$3*temperature!$M370+BY$4*temperature!$M370^2+BY$5*temperature!$M370^6)*(L260/L$56)^$BW$1</f>
        <v>-14.761147880397772</v>
      </c>
      <c r="BZ260" s="12">
        <f>(BZ$3*temperature!$M370+BZ$4*temperature!$M370^2+BZ$5*temperature!$M370^6)*(M260/M$56)^$BW$1</f>
        <v>-13.528472806464993</v>
      </c>
      <c r="CA260" s="19">
        <f t="shared" si="304"/>
        <v>-6.17838407634963E-6</v>
      </c>
      <c r="CB260" s="19">
        <f t="shared" si="305"/>
        <v>-4.0789193782586608E-6</v>
      </c>
      <c r="CC260" s="19">
        <f t="shared" si="306"/>
        <v>-3.3997458697143657E-6</v>
      </c>
      <c r="CD260" s="19">
        <f t="shared" si="307"/>
        <v>-2.4849798134092015E-2</v>
      </c>
      <c r="CE260" s="19">
        <f t="shared" si="308"/>
        <v>-1.0051327102899619E-5</v>
      </c>
      <c r="CF260" s="19"/>
      <c r="CG260" s="19"/>
      <c r="CH260" s="19"/>
    </row>
    <row r="261" spans="1:86" x14ac:dyDescent="0.3">
      <c r="A261" s="2">
        <f t="shared" si="328"/>
        <v>2215</v>
      </c>
      <c r="B261" s="5">
        <f t="shared" si="329"/>
        <v>1165.4033330396521</v>
      </c>
      <c r="C261" s="5">
        <f t="shared" si="330"/>
        <v>2964.1581729856216</v>
      </c>
      <c r="D261" s="5">
        <f t="shared" si="331"/>
        <v>4369.9210262165188</v>
      </c>
      <c r="E261" s="15">
        <f t="shared" si="332"/>
        <v>1.114210011210268E-7</v>
      </c>
      <c r="F261" s="15">
        <f t="shared" si="333"/>
        <v>2.1950684359720804E-7</v>
      </c>
      <c r="G261" s="15">
        <f t="shared" si="334"/>
        <v>4.4811541287589782E-7</v>
      </c>
      <c r="H261" s="5">
        <f t="shared" si="335"/>
        <v>287255.48578536132</v>
      </c>
      <c r="I261" s="5">
        <f t="shared" si="336"/>
        <v>135130.10265606543</v>
      </c>
      <c r="J261" s="5">
        <f t="shared" si="337"/>
        <v>47694.566071075322</v>
      </c>
      <c r="K261" s="5">
        <f t="shared" si="338"/>
        <v>246485.8968921343</v>
      </c>
      <c r="L261" s="5">
        <f t="shared" si="339"/>
        <v>45588.020196626974</v>
      </c>
      <c r="M261" s="5">
        <f t="shared" si="340"/>
        <v>10914.285586613751</v>
      </c>
      <c r="N261" s="15">
        <f t="shared" si="341"/>
        <v>6.9288161683145333E-4</v>
      </c>
      <c r="O261" s="15">
        <f t="shared" si="342"/>
        <v>2.6959383257756375E-3</v>
      </c>
      <c r="P261" s="15">
        <f t="shared" si="343"/>
        <v>2.5838571818992406E-3</v>
      </c>
      <c r="Q261" s="5">
        <f t="shared" si="344"/>
        <v>4421.6876991544714</v>
      </c>
      <c r="R261" s="5">
        <f t="shared" si="345"/>
        <v>6567.0942993775043</v>
      </c>
      <c r="S261" s="5">
        <f t="shared" si="346"/>
        <v>4212.2883050682303</v>
      </c>
      <c r="T261" s="5">
        <f t="shared" si="347"/>
        <v>15.392874698512729</v>
      </c>
      <c r="U261" s="5">
        <f t="shared" si="348"/>
        <v>48.598307633141836</v>
      </c>
      <c r="V261" s="5">
        <f t="shared" si="349"/>
        <v>88.317992007538152</v>
      </c>
      <c r="W261" s="15">
        <f t="shared" si="350"/>
        <v>-1.0734613539272964E-2</v>
      </c>
      <c r="X261" s="15">
        <f t="shared" si="351"/>
        <v>-1.217998157191269E-2</v>
      </c>
      <c r="Y261" s="15">
        <f t="shared" si="352"/>
        <v>-9.7425357312937999E-3</v>
      </c>
      <c r="Z261" s="5">
        <f t="shared" si="367"/>
        <v>4274.447559477213</v>
      </c>
      <c r="AA261" s="5">
        <f t="shared" si="368"/>
        <v>19471.14200060795</v>
      </c>
      <c r="AB261" s="5">
        <f t="shared" si="369"/>
        <v>69773.918438551133</v>
      </c>
      <c r="AC261" s="16">
        <f t="shared" si="353"/>
        <v>1.0073537216876307</v>
      </c>
      <c r="AD261" s="16">
        <f t="shared" si="354"/>
        <v>3.0557607751921529</v>
      </c>
      <c r="AE261" s="16">
        <f t="shared" si="355"/>
        <v>17.310931848430887</v>
      </c>
      <c r="AF261" s="15">
        <f t="shared" si="356"/>
        <v>-4.0504037456468023E-3</v>
      </c>
      <c r="AG261" s="15">
        <f t="shared" si="357"/>
        <v>2.9673830763510267E-4</v>
      </c>
      <c r="AH261" s="15">
        <f t="shared" si="358"/>
        <v>9.7937136394747881E-3</v>
      </c>
      <c r="AI261" s="1">
        <f t="shared" si="322"/>
        <v>568521.99546691845</v>
      </c>
      <c r="AJ261" s="1">
        <f t="shared" si="323"/>
        <v>262148.14268063032</v>
      </c>
      <c r="AK261" s="1">
        <f t="shared" si="324"/>
        <v>92662.299408830004</v>
      </c>
      <c r="AL261" s="14">
        <f t="shared" si="359"/>
        <v>89.68065205374252</v>
      </c>
      <c r="AM261" s="14">
        <f t="shared" si="360"/>
        <v>21.825356191329611</v>
      </c>
      <c r="AN261" s="14">
        <f t="shared" si="361"/>
        <v>6.8542801078605073</v>
      </c>
      <c r="AO261" s="11">
        <f t="shared" si="362"/>
        <v>2.6274058474622226E-3</v>
      </c>
      <c r="AP261" s="11">
        <f t="shared" si="363"/>
        <v>3.3098383986188838E-3</v>
      </c>
      <c r="AQ261" s="11">
        <f t="shared" si="364"/>
        <v>3.0024410440439263E-3</v>
      </c>
      <c r="AR261" s="1">
        <f t="shared" si="370"/>
        <v>287255.48578536132</v>
      </c>
      <c r="AS261" s="1">
        <f t="shared" si="365"/>
        <v>135130.10265606543</v>
      </c>
      <c r="AT261" s="1">
        <f t="shared" si="366"/>
        <v>47694.566071075322</v>
      </c>
      <c r="AU261" s="1">
        <f t="shared" si="325"/>
        <v>57451.097157072269</v>
      </c>
      <c r="AV261" s="1">
        <f t="shared" si="326"/>
        <v>27026.020531213086</v>
      </c>
      <c r="AW261" s="1">
        <f t="shared" si="327"/>
        <v>9538.9132142150647</v>
      </c>
      <c r="AX261" s="1">
        <f t="shared" si="309"/>
        <v>197188.71751370741</v>
      </c>
      <c r="AY261" s="1">
        <f t="shared" si="296"/>
        <v>36470.416157301581</v>
      </c>
      <c r="AZ261" s="1">
        <f t="shared" si="297"/>
        <v>8731.4284692910005</v>
      </c>
      <c r="BA261" s="1">
        <f t="shared" si="310"/>
        <v>14208.500132343783</v>
      </c>
      <c r="BB261" s="1">
        <f t="shared" si="311"/>
        <v>31136.278332693593</v>
      </c>
      <c r="BC261" s="1">
        <f t="shared" si="312"/>
        <v>39655.653567541762</v>
      </c>
      <c r="BD261" s="1">
        <f t="shared" si="313"/>
        <v>84.298871305219308</v>
      </c>
      <c r="BE261" s="2">
        <f t="shared" si="319"/>
        <v>0.05</v>
      </c>
      <c r="BF261" s="2">
        <f t="shared" si="320"/>
        <v>3.8949976355871406E-2</v>
      </c>
      <c r="BG261" s="2">
        <f t="shared" si="321"/>
        <v>0.05</v>
      </c>
      <c r="BH261" s="2">
        <f t="shared" si="298"/>
        <v>4.7699340126040435E-2</v>
      </c>
      <c r="BI261" s="2">
        <f t="shared" si="314"/>
        <v>2.5000000000000006E-4</v>
      </c>
      <c r="BJ261" s="2">
        <f t="shared" si="299"/>
        <v>1.5171006581229417E-4</v>
      </c>
      <c r="BK261" s="2">
        <f t="shared" si="300"/>
        <v>2.5000000000000006E-4</v>
      </c>
      <c r="BL261" s="2">
        <f t="shared" si="301"/>
        <v>71.813871446340343</v>
      </c>
      <c r="BM261" s="2">
        <f t="shared" si="302"/>
        <v>20.500596767173754</v>
      </c>
      <c r="BN261" s="2">
        <f t="shared" si="303"/>
        <v>11.923641517768834</v>
      </c>
      <c r="BO261" s="2">
        <f t="shared" si="315"/>
        <v>672.02950039348286</v>
      </c>
      <c r="BP261" s="2">
        <f t="shared" si="316"/>
        <v>54.062718080489454</v>
      </c>
      <c r="BQ261" s="2">
        <f t="shared" si="317"/>
        <v>6.8355865828402971</v>
      </c>
      <c r="BR261" s="11">
        <f t="shared" si="318"/>
        <v>3.1459472327858701E-2</v>
      </c>
      <c r="BS261" s="17">
        <f t="shared" si="371"/>
        <v>3.9213230495219637E-4</v>
      </c>
      <c r="BT261" s="17">
        <f t="shared" si="372"/>
        <v>2.7074164228774937E-3</v>
      </c>
      <c r="BU261" s="12">
        <f>(BU$3*temperature!$I371+BU$4*temperature!$I371^2+BU$5*temperature!$I371^6)*(K261/K$56)^$BW$1</f>
        <v>-20.449871858762883</v>
      </c>
      <c r="BV261" s="12">
        <f>(BV$3*temperature!$I371+BV$4*temperature!$I371^2+BV$5*temperature!$I371^6)*(L261/L$56)^$BW$1</f>
        <v>-14.866582305526675</v>
      </c>
      <c r="BW261" s="12">
        <f>(BW$3*temperature!$I371+BW$4*temperature!$I371^2+BW$5*temperature!$I371^6)*(M261/M$56)^$BW$1</f>
        <v>-13.615897121678834</v>
      </c>
      <c r="BX261" s="12">
        <f>(BX$3*temperature!$M371+BX$4*temperature!$M371^2+BX$5*temperature!$M371^6)*(K261/K$56)^$BW$1</f>
        <v>-20.449878029832142</v>
      </c>
      <c r="BY261" s="12">
        <f>(BY$3*temperature!$M371+BY$4*temperature!$M371^2+BY$5*temperature!$M371^6)*(L261/L$56)^$BW$1</f>
        <v>-14.866586376746412</v>
      </c>
      <c r="BZ261" s="12">
        <f>(BZ$3*temperature!$M371+BZ$4*temperature!$M371^2+BZ$5*temperature!$M371^6)*(M261/M$56)^$BW$1</f>
        <v>-13.615900514357723</v>
      </c>
      <c r="CA261" s="19">
        <f t="shared" si="304"/>
        <v>-6.1710692591532279E-6</v>
      </c>
      <c r="CB261" s="19">
        <f t="shared" si="305"/>
        <v>-4.0712197364456415E-6</v>
      </c>
      <c r="CC261" s="19">
        <f t="shared" si="306"/>
        <v>-3.3926788880478398E-6</v>
      </c>
      <c r="CD261" s="19">
        <f t="shared" si="307"/>
        <v>-2.4846301861584093E-2</v>
      </c>
      <c r="CE261" s="19">
        <f t="shared" si="308"/>
        <v>-9.743037618521018E-6</v>
      </c>
      <c r="CF261" s="19"/>
      <c r="CG261" s="19"/>
      <c r="CH261" s="19"/>
    </row>
    <row r="262" spans="1:86" x14ac:dyDescent="0.3">
      <c r="A262" s="2">
        <f t="shared" si="328"/>
        <v>2216</v>
      </c>
      <c r="B262" s="5">
        <f t="shared" si="329"/>
        <v>1165.4034563975379</v>
      </c>
      <c r="C262" s="5">
        <f t="shared" si="330"/>
        <v>2964.158791105976</v>
      </c>
      <c r="D262" s="5">
        <f t="shared" si="331"/>
        <v>4369.9228865340356</v>
      </c>
      <c r="E262" s="15">
        <f t="shared" si="332"/>
        <v>1.0584995106497545E-7</v>
      </c>
      <c r="F262" s="15">
        <f t="shared" si="333"/>
        <v>2.0853150141734763E-7</v>
      </c>
      <c r="G262" s="15">
        <f t="shared" si="334"/>
        <v>4.257096422321029E-7</v>
      </c>
      <c r="H262" s="5">
        <f t="shared" si="335"/>
        <v>287444.01649759477</v>
      </c>
      <c r="I262" s="5">
        <f t="shared" si="336"/>
        <v>135488.87863994433</v>
      </c>
      <c r="J262" s="5">
        <f t="shared" si="337"/>
        <v>47816.063877098153</v>
      </c>
      <c r="K262" s="5">
        <f t="shared" si="338"/>
        <v>246647.64371485013</v>
      </c>
      <c r="L262" s="5">
        <f t="shared" si="339"/>
        <v>45709.048734663513</v>
      </c>
      <c r="M262" s="5">
        <f t="shared" si="340"/>
        <v>10942.084132524138</v>
      </c>
      <c r="N262" s="15">
        <f t="shared" si="341"/>
        <v>6.5621126707537947E-4</v>
      </c>
      <c r="O262" s="15">
        <f t="shared" si="342"/>
        <v>2.6548320702353134E-3</v>
      </c>
      <c r="P262" s="15">
        <f t="shared" si="343"/>
        <v>2.5469872205361455E-3</v>
      </c>
      <c r="Q262" s="5">
        <f t="shared" si="344"/>
        <v>4377.0934679763614</v>
      </c>
      <c r="R262" s="5">
        <f t="shared" si="345"/>
        <v>6504.3307484566685</v>
      </c>
      <c r="S262" s="5">
        <f t="shared" si="346"/>
        <v>4181.875836289707</v>
      </c>
      <c r="T262" s="5">
        <f t="shared" si="347"/>
        <v>15.227638137365743</v>
      </c>
      <c r="U262" s="5">
        <f t="shared" si="348"/>
        <v>48.006381141744022</v>
      </c>
      <c r="V262" s="5">
        <f t="shared" si="349"/>
        <v>87.457550814688588</v>
      </c>
      <c r="W262" s="15">
        <f t="shared" si="350"/>
        <v>-1.0734613539272964E-2</v>
      </c>
      <c r="X262" s="15">
        <f t="shared" si="351"/>
        <v>-1.217998157191269E-2</v>
      </c>
      <c r="Y262" s="15">
        <f t="shared" si="352"/>
        <v>-9.7425357312937999E-3</v>
      </c>
      <c r="Z262" s="5">
        <f t="shared" si="367"/>
        <v>4214.3541252458044</v>
      </c>
      <c r="AA262" s="5">
        <f t="shared" si="368"/>
        <v>19291.56456548049</v>
      </c>
      <c r="AB262" s="5">
        <f t="shared" si="369"/>
        <v>69951.141012102904</v>
      </c>
      <c r="AC262" s="16">
        <f t="shared" si="353"/>
        <v>1.0032735324001159</v>
      </c>
      <c r="AD262" s="16">
        <f t="shared" si="354"/>
        <v>3.0566675364731211</v>
      </c>
      <c r="AE262" s="16">
        <f t="shared" si="355"/>
        <v>17.480470157786883</v>
      </c>
      <c r="AF262" s="15">
        <f t="shared" si="356"/>
        <v>-4.0504037456468023E-3</v>
      </c>
      <c r="AG262" s="15">
        <f t="shared" si="357"/>
        <v>2.9673830763510267E-4</v>
      </c>
      <c r="AH262" s="15">
        <f t="shared" si="358"/>
        <v>9.7937136394747881E-3</v>
      </c>
      <c r="AI262" s="1">
        <f t="shared" si="322"/>
        <v>569120.89307729888</v>
      </c>
      <c r="AJ262" s="1">
        <f t="shared" si="323"/>
        <v>262959.34894378041</v>
      </c>
      <c r="AK262" s="1">
        <f t="shared" si="324"/>
        <v>92934.982682162066</v>
      </c>
      <c r="AL262" s="14">
        <f t="shared" si="359"/>
        <v>89.913923248656644</v>
      </c>
      <c r="AM262" s="14">
        <f t="shared" si="360"/>
        <v>21.896872209295353</v>
      </c>
      <c r="AN262" s="14">
        <f t="shared" si="361"/>
        <v>6.8746538840644904</v>
      </c>
      <c r="AO262" s="11">
        <f t="shared" si="362"/>
        <v>2.6011317889876001E-3</v>
      </c>
      <c r="AP262" s="11">
        <f t="shared" si="363"/>
        <v>3.276740014632695E-3</v>
      </c>
      <c r="AQ262" s="11">
        <f t="shared" si="364"/>
        <v>2.9724166336034868E-3</v>
      </c>
      <c r="AR262" s="1">
        <f t="shared" si="370"/>
        <v>287444.01649759477</v>
      </c>
      <c r="AS262" s="1">
        <f t="shared" si="365"/>
        <v>135488.87863994433</v>
      </c>
      <c r="AT262" s="1">
        <f t="shared" si="366"/>
        <v>47816.063877098153</v>
      </c>
      <c r="AU262" s="1">
        <f t="shared" si="325"/>
        <v>57488.803299518957</v>
      </c>
      <c r="AV262" s="1">
        <f t="shared" si="326"/>
        <v>27097.775727988868</v>
      </c>
      <c r="AW262" s="1">
        <f t="shared" si="327"/>
        <v>9563.2127754196317</v>
      </c>
      <c r="AX262" s="1">
        <f t="shared" si="309"/>
        <v>197318.1149718801</v>
      </c>
      <c r="AY262" s="1">
        <f t="shared" ref="AY262:AY325" si="373">(AS262-AV262)/C262*1000</f>
        <v>36567.238987730809</v>
      </c>
      <c r="AZ262" s="1">
        <f t="shared" ref="AZ262:AZ325" si="374">(AT262-AW262)/D262*1000</f>
        <v>8753.6673060193098</v>
      </c>
      <c r="BA262" s="1">
        <f t="shared" si="310"/>
        <v>14209.266136382248</v>
      </c>
      <c r="BB262" s="1">
        <f t="shared" si="311"/>
        <v>31144.14374196652</v>
      </c>
      <c r="BC262" s="1">
        <f t="shared" si="312"/>
        <v>39666.786436945011</v>
      </c>
      <c r="BD262" s="1">
        <f t="shared" si="313"/>
        <v>81.864239071317925</v>
      </c>
      <c r="BE262" s="2">
        <f t="shared" si="319"/>
        <v>0.05</v>
      </c>
      <c r="BF262" s="2">
        <f t="shared" si="320"/>
        <v>3.8949976355871406E-2</v>
      </c>
      <c r="BG262" s="2">
        <f t="shared" si="321"/>
        <v>0.05</v>
      </c>
      <c r="BH262" s="2">
        <f t="shared" ref="BH262:BH325" si="375">(BE262*Z262+BF262*AA262+BG262*AB262)/(Z262+AA262+AB262)</f>
        <v>4.7719035402369506E-2</v>
      </c>
      <c r="BI262" s="2">
        <f t="shared" si="314"/>
        <v>2.5000000000000006E-4</v>
      </c>
      <c r="BJ262" s="2">
        <f t="shared" ref="BJ262:BJ325" si="376">BJ$5*BF262^2</f>
        <v>1.5171006581229417E-4</v>
      </c>
      <c r="BK262" s="2">
        <f t="shared" ref="BK262:BK325" si="377">BK$5*BG262^2</f>
        <v>2.5000000000000006E-4</v>
      </c>
      <c r="BL262" s="2">
        <f t="shared" ref="BL262:BL325" si="378">BI262*AR262</f>
        <v>71.861004124398704</v>
      </c>
      <c r="BM262" s="2">
        <f t="shared" ref="BM262:BM325" si="379">BJ262*AS262</f>
        <v>20.555026695299894</v>
      </c>
      <c r="BN262" s="2">
        <f t="shared" ref="BN262:BN325" si="380">BK262*AT262</f>
        <v>11.954015969274542</v>
      </c>
      <c r="BO262" s="2">
        <f t="shared" si="315"/>
        <v>682.0594756754798</v>
      </c>
      <c r="BP262" s="2">
        <f t="shared" si="316"/>
        <v>54.710841120189073</v>
      </c>
      <c r="BQ262" s="2">
        <f t="shared" si="317"/>
        <v>6.8356374442591372</v>
      </c>
      <c r="BR262" s="11">
        <f t="shared" si="318"/>
        <v>3.1422439117532591E-2</v>
      </c>
      <c r="BS262" s="17">
        <f t="shared" si="371"/>
        <v>3.8017228545801125E-4</v>
      </c>
      <c r="BT262" s="17">
        <f t="shared" si="372"/>
        <v>2.6285596338616441E-3</v>
      </c>
      <c r="BU262" s="12">
        <f>(BU$3*temperature!$I372+BU$4*temperature!$I372^2+BU$5*temperature!$I372^6)*(K262/K$56)^$BW$1</f>
        <v>-20.621037068259934</v>
      </c>
      <c r="BV262" s="12">
        <f>(BV$3*temperature!$I372+BV$4*temperature!$I372^2+BV$5*temperature!$I372^6)*(L262/L$56)^$BW$1</f>
        <v>-14.971797158591736</v>
      </c>
      <c r="BW262" s="12">
        <f>(BW$3*temperature!$I372+BW$4*temperature!$I372^2+BW$5*temperature!$I372^6)*(M262/M$56)^$BW$1</f>
        <v>-13.703121061947803</v>
      </c>
      <c r="BX262" s="12">
        <f>(BX$3*temperature!$M372+BX$4*temperature!$M372^2+BX$5*temperature!$M372^6)*(K262/K$56)^$BW$1</f>
        <v>-20.62104323205163</v>
      </c>
      <c r="BY262" s="12">
        <f>(BY$3*temperature!$M372+BY$4*temperature!$M372^2+BY$5*temperature!$M372^6)*(L262/L$56)^$BW$1</f>
        <v>-14.971801222160483</v>
      </c>
      <c r="BZ262" s="12">
        <f>(BZ$3*temperature!$M372+BZ$4*temperature!$M372^2+BZ$5*temperature!$M372^6)*(M262/M$56)^$BW$1</f>
        <v>-13.703124447608614</v>
      </c>
      <c r="CA262" s="19">
        <f t="shared" ref="CA262:CA325" si="381">BX262-BU262</f>
        <v>-6.1637916957124617E-6</v>
      </c>
      <c r="CB262" s="19">
        <f t="shared" ref="CB262:CB325" si="382">BY262-BV262</f>
        <v>-4.0635687472700965E-6</v>
      </c>
      <c r="CC262" s="19">
        <f t="shared" ref="CC262:CC325" si="383">BZ262-BW262</f>
        <v>-3.3856608112614595E-6</v>
      </c>
      <c r="CD262" s="19">
        <f t="shared" ref="CD262:CD325" si="384">SUMPRODUCT(CA262:CC262,AR262:AT262)/100</f>
        <v>-2.4842023883315249E-2</v>
      </c>
      <c r="CE262" s="19">
        <f t="shared" ref="CE262:CE325" si="385">CD262*BS262</f>
        <v>-9.4442489951224582E-6</v>
      </c>
      <c r="CF262" s="19"/>
      <c r="CG262" s="19"/>
      <c r="CH262" s="19"/>
    </row>
    <row r="263" spans="1:86" x14ac:dyDescent="0.3">
      <c r="A263" s="2">
        <f t="shared" si="328"/>
        <v>2217</v>
      </c>
      <c r="B263" s="5">
        <f t="shared" si="329"/>
        <v>1165.4035735875418</v>
      </c>
      <c r="C263" s="5">
        <f t="shared" si="330"/>
        <v>2964.1593783204348</v>
      </c>
      <c r="D263" s="5">
        <f t="shared" si="331"/>
        <v>4369.9246538364287</v>
      </c>
      <c r="E263" s="15">
        <f t="shared" si="332"/>
        <v>1.0055745351172668E-7</v>
      </c>
      <c r="F263" s="15">
        <f t="shared" si="333"/>
        <v>1.9810492634648024E-7</v>
      </c>
      <c r="G263" s="15">
        <f t="shared" si="334"/>
        <v>4.0442416012049771E-7</v>
      </c>
      <c r="H263" s="5">
        <f t="shared" si="335"/>
        <v>287622.2283442425</v>
      </c>
      <c r="I263" s="5">
        <f t="shared" si="336"/>
        <v>135843.09489234944</v>
      </c>
      <c r="J263" s="5">
        <f t="shared" si="337"/>
        <v>47936.125869955482</v>
      </c>
      <c r="K263" s="5">
        <f t="shared" si="338"/>
        <v>246800.5374814797</v>
      </c>
      <c r="L263" s="5">
        <f t="shared" si="339"/>
        <v>45828.539411845486</v>
      </c>
      <c r="M263" s="5">
        <f t="shared" si="340"/>
        <v>10969.554321233336</v>
      </c>
      <c r="N263" s="15">
        <f t="shared" si="341"/>
        <v>6.1988740020701982E-4</v>
      </c>
      <c r="O263" s="15">
        <f t="shared" si="342"/>
        <v>2.6141580385015128E-3</v>
      </c>
      <c r="P263" s="15">
        <f t="shared" si="343"/>
        <v>2.5105079047551548E-3</v>
      </c>
      <c r="Q263" s="5">
        <f t="shared" si="344"/>
        <v>4332.7916756755822</v>
      </c>
      <c r="R263" s="5">
        <f t="shared" si="345"/>
        <v>6441.9056440154536</v>
      </c>
      <c r="S263" s="5">
        <f t="shared" si="346"/>
        <v>4151.5317895528697</v>
      </c>
      <c r="T263" s="5">
        <f t="shared" si="347"/>
        <v>15.064175326845227</v>
      </c>
      <c r="U263" s="5">
        <f t="shared" si="348"/>
        <v>47.421664304103366</v>
      </c>
      <c r="V263" s="5">
        <f t="shared" si="349"/>
        <v>86.605492500905044</v>
      </c>
      <c r="W263" s="15">
        <f t="shared" si="350"/>
        <v>-1.0734613539272964E-2</v>
      </c>
      <c r="X263" s="15">
        <f t="shared" si="351"/>
        <v>-1.217998157191269E-2</v>
      </c>
      <c r="Y263" s="15">
        <f t="shared" si="352"/>
        <v>-9.7425357312937999E-3</v>
      </c>
      <c r="Z263" s="5">
        <f t="shared" si="367"/>
        <v>4154.953243390165</v>
      </c>
      <c r="AA263" s="5">
        <f t="shared" si="368"/>
        <v>19112.859540176607</v>
      </c>
      <c r="AB263" s="5">
        <f t="shared" si="369"/>
        <v>70126.233168755789</v>
      </c>
      <c r="AC263" s="16">
        <f t="shared" si="353"/>
        <v>0.99920986952657409</v>
      </c>
      <c r="AD263" s="16">
        <f t="shared" si="354"/>
        <v>3.057574566824897</v>
      </c>
      <c r="AE263" s="16">
        <f t="shared" si="355"/>
        <v>17.651668876795632</v>
      </c>
      <c r="AF263" s="15">
        <f t="shared" si="356"/>
        <v>-4.0504037456468023E-3</v>
      </c>
      <c r="AG263" s="15">
        <f t="shared" si="357"/>
        <v>2.9673830763510267E-4</v>
      </c>
      <c r="AH263" s="15">
        <f t="shared" si="358"/>
        <v>9.7937136394747881E-3</v>
      </c>
      <c r="AI263" s="1">
        <f t="shared" si="322"/>
        <v>569697.60706908803</v>
      </c>
      <c r="AJ263" s="1">
        <f t="shared" si="323"/>
        <v>263761.18977739126</v>
      </c>
      <c r="AK263" s="1">
        <f t="shared" si="324"/>
        <v>93204.697189365485</v>
      </c>
      <c r="AL263" s="14">
        <f t="shared" si="359"/>
        <v>90.145462433050966</v>
      </c>
      <c r="AM263" s="14">
        <f t="shared" si="360"/>
        <v>21.967905063085215</v>
      </c>
      <c r="AN263" s="14">
        <f t="shared" si="361"/>
        <v>6.8948838762641982</v>
      </c>
      <c r="AO263" s="11">
        <f t="shared" si="362"/>
        <v>2.575120471097724E-3</v>
      </c>
      <c r="AP263" s="11">
        <f t="shared" si="363"/>
        <v>3.243972614486368E-3</v>
      </c>
      <c r="AQ263" s="11">
        <f t="shared" si="364"/>
        <v>2.942692467267452E-3</v>
      </c>
      <c r="AR263" s="1">
        <f t="shared" si="370"/>
        <v>287622.2283442425</v>
      </c>
      <c r="AS263" s="1">
        <f t="shared" si="365"/>
        <v>135843.09489234944</v>
      </c>
      <c r="AT263" s="1">
        <f t="shared" si="366"/>
        <v>47936.125869955482</v>
      </c>
      <c r="AU263" s="1">
        <f t="shared" si="325"/>
        <v>57524.445668848501</v>
      </c>
      <c r="AV263" s="1">
        <f t="shared" si="326"/>
        <v>27168.618978469891</v>
      </c>
      <c r="AW263" s="1">
        <f t="shared" si="327"/>
        <v>9587.2251739910971</v>
      </c>
      <c r="AX263" s="1">
        <f t="shared" ref="AX263:AX326" si="386">(AR263-AU263)/B263*1000</f>
        <v>197440.42998518376</v>
      </c>
      <c r="AY263" s="1">
        <f t="shared" si="373"/>
        <v>36662.831529476382</v>
      </c>
      <c r="AZ263" s="1">
        <f t="shared" si="374"/>
        <v>8775.6434569866688</v>
      </c>
      <c r="BA263" s="1">
        <f t="shared" ref="BA263:BA326" si="387">LN(AX263)*B263</f>
        <v>14209.989760404565</v>
      </c>
      <c r="BB263" s="1">
        <f t="shared" ref="BB263:BB326" si="388">LN(AY263)*C263</f>
        <v>31151.888582188625</v>
      </c>
      <c r="BC263" s="1">
        <f t="shared" ref="BC263:BC326" si="389">LN(AZ263)*D263</f>
        <v>39677.75946149067</v>
      </c>
      <c r="BD263" s="1">
        <f t="shared" ref="BD263:BD326" si="390">SUMPRODUCT(BA263:BC263,BA$1:BC$1)*BT263</f>
        <v>79.499608588054826</v>
      </c>
      <c r="BE263" s="2">
        <f t="shared" si="319"/>
        <v>0.05</v>
      </c>
      <c r="BF263" s="2">
        <f t="shared" si="320"/>
        <v>3.8949976355871406E-2</v>
      </c>
      <c r="BG263" s="2">
        <f t="shared" si="321"/>
        <v>0.05</v>
      </c>
      <c r="BH263" s="2">
        <f t="shared" si="375"/>
        <v>4.773864010631175E-2</v>
      </c>
      <c r="BI263" s="2">
        <f t="shared" ref="BI263:BI326" si="391">BI$5*BE263^2</f>
        <v>2.5000000000000006E-4</v>
      </c>
      <c r="BJ263" s="2">
        <f t="shared" si="376"/>
        <v>1.5171006581229417E-4</v>
      </c>
      <c r="BK263" s="2">
        <f t="shared" si="377"/>
        <v>2.5000000000000006E-4</v>
      </c>
      <c r="BL263" s="2">
        <f t="shared" si="378"/>
        <v>71.905557086060639</v>
      </c>
      <c r="BM263" s="2">
        <f t="shared" si="379"/>
        <v>20.608764866264057</v>
      </c>
      <c r="BN263" s="2">
        <f t="shared" si="380"/>
        <v>11.984031467488874</v>
      </c>
      <c r="BO263" s="2">
        <f t="shared" ref="BO263:BO326" si="392">2*BI$5*BE263*AR263/Z263*1000</f>
        <v>692.23938633196747</v>
      </c>
      <c r="BP263" s="2">
        <f t="shared" ref="BP263:BP326" si="393">2*BJ$5*BF263*AS263/AA263*1000</f>
        <v>55.366757894528178</v>
      </c>
      <c r="BQ263" s="2">
        <f t="shared" ref="BQ263:BQ326" si="394">2*BK$5*BG263*AT263/AB263*1000</f>
        <v>6.8356909681144931</v>
      </c>
      <c r="BR263" s="11">
        <f t="shared" ref="BR263:BR326" si="395">SUM(H263:J263)*SUM(B262:D262)/SUM(H262:J262)/SUM(B263:D263)-1+BR$5</f>
        <v>3.1385776840879592E-2</v>
      </c>
      <c r="BS263" s="17">
        <f t="shared" si="371"/>
        <v>3.6859027983071624E-4</v>
      </c>
      <c r="BT263" s="17">
        <f t="shared" si="372"/>
        <v>2.5519996445258681E-3</v>
      </c>
      <c r="BU263" s="12">
        <f>(BU$3*temperature!$I373+BU$4*temperature!$I373^2+BU$5*temperature!$I373^6)*(K263/K$56)^$BW$1</f>
        <v>-20.79201960331514</v>
      </c>
      <c r="BV263" s="12">
        <f>(BV$3*temperature!$I373+BV$4*temperature!$I373^2+BV$5*temperature!$I373^6)*(L263/L$56)^$BW$1</f>
        <v>-15.076788524539834</v>
      </c>
      <c r="BW263" s="12">
        <f>(BW$3*temperature!$I373+BW$4*temperature!$I373^2+BW$5*temperature!$I373^6)*(M263/M$56)^$BW$1</f>
        <v>-13.790141448554726</v>
      </c>
      <c r="BX263" s="12">
        <f>(BX$3*temperature!$M373+BX$4*temperature!$M373^2+BX$5*temperature!$M373^6)*(K263/K$56)^$BW$1</f>
        <v>-20.792025759867297</v>
      </c>
      <c r="BY263" s="12">
        <f>(BY$3*temperature!$M373+BY$4*temperature!$M373^2+BY$5*temperature!$M373^6)*(L263/L$56)^$BW$1</f>
        <v>-15.076792580506307</v>
      </c>
      <c r="BZ263" s="12">
        <f>(BZ$3*temperature!$M373+BZ$4*temperature!$M373^2+BZ$5*temperature!$M373^6)*(M263/M$56)^$BW$1</f>
        <v>-13.790144827246218</v>
      </c>
      <c r="CA263" s="19">
        <f t="shared" si="381"/>
        <v>-6.1565521569661996E-6</v>
      </c>
      <c r="CB263" s="19">
        <f t="shared" si="382"/>
        <v>-4.0559664729045153E-6</v>
      </c>
      <c r="CC263" s="19">
        <f t="shared" si="383"/>
        <v>-3.378691491917607E-6</v>
      </c>
      <c r="CD263" s="19">
        <f t="shared" si="384"/>
        <v>-2.4836976693954366E-2</v>
      </c>
      <c r="CE263" s="19">
        <f t="shared" si="385"/>
        <v>-9.1546681897736167E-6</v>
      </c>
      <c r="CF263" s="19"/>
      <c r="CG263" s="19"/>
      <c r="CH263" s="19"/>
    </row>
    <row r="264" spans="1:86" x14ac:dyDescent="0.3">
      <c r="A264" s="2">
        <f t="shared" si="328"/>
        <v>2218</v>
      </c>
      <c r="B264" s="5">
        <f t="shared" si="329"/>
        <v>1165.4036849180568</v>
      </c>
      <c r="C264" s="5">
        <f t="shared" si="330"/>
        <v>2964.1599361742815</v>
      </c>
      <c r="D264" s="5">
        <f t="shared" si="331"/>
        <v>4369.9263327743811</v>
      </c>
      <c r="E264" s="15">
        <f t="shared" si="332"/>
        <v>9.5529580836140336E-8</v>
      </c>
      <c r="F264" s="15">
        <f t="shared" si="333"/>
        <v>1.8819968002915621E-7</v>
      </c>
      <c r="G264" s="15">
        <f t="shared" si="334"/>
        <v>3.8420295211447282E-7</v>
      </c>
      <c r="H264" s="5">
        <f t="shared" si="335"/>
        <v>287790.19986539462</v>
      </c>
      <c r="I264" s="5">
        <f t="shared" si="336"/>
        <v>136192.76857298103</v>
      </c>
      <c r="J264" s="5">
        <f t="shared" si="337"/>
        <v>48054.7581857552</v>
      </c>
      <c r="K264" s="5">
        <f t="shared" si="338"/>
        <v>246944.64552480803</v>
      </c>
      <c r="L264" s="5">
        <f t="shared" si="339"/>
        <v>45946.497997931714</v>
      </c>
      <c r="M264" s="5">
        <f t="shared" si="340"/>
        <v>10996.697547358006</v>
      </c>
      <c r="N264" s="15">
        <f t="shared" si="341"/>
        <v>5.839049006899355E-4</v>
      </c>
      <c r="O264" s="15">
        <f t="shared" si="342"/>
        <v>2.5739110955766975E-3</v>
      </c>
      <c r="P264" s="15">
        <f t="shared" si="343"/>
        <v>2.4744146689834601E-3</v>
      </c>
      <c r="Q264" s="5">
        <f t="shared" si="344"/>
        <v>4288.784021579967</v>
      </c>
      <c r="R264" s="5">
        <f t="shared" si="345"/>
        <v>6379.8234901136047</v>
      </c>
      <c r="S264" s="5">
        <f t="shared" si="346"/>
        <v>4121.2594560305415</v>
      </c>
      <c r="T264" s="5">
        <f t="shared" si="347"/>
        <v>14.902467226423692</v>
      </c>
      <c r="U264" s="5">
        <f t="shared" si="348"/>
        <v>46.84406930676996</v>
      </c>
      <c r="V264" s="5">
        <f t="shared" si="349"/>
        <v>85.761735395688675</v>
      </c>
      <c r="W264" s="15">
        <f t="shared" si="350"/>
        <v>-1.0734613539272964E-2</v>
      </c>
      <c r="X264" s="15">
        <f t="shared" si="351"/>
        <v>-1.217998157191269E-2</v>
      </c>
      <c r="Y264" s="15">
        <f t="shared" si="352"/>
        <v>-9.7425357312937999E-3</v>
      </c>
      <c r="Z264" s="5">
        <f t="shared" si="367"/>
        <v>4096.2408899568582</v>
      </c>
      <c r="AA264" s="5">
        <f t="shared" si="368"/>
        <v>18935.04157296435</v>
      </c>
      <c r="AB264" s="5">
        <f t="shared" si="369"/>
        <v>70299.204050939006</v>
      </c>
      <c r="AC264" s="16">
        <f t="shared" si="353"/>
        <v>0.99516266612835635</v>
      </c>
      <c r="AD264" s="16">
        <f t="shared" si="354"/>
        <v>3.058481866327325</v>
      </c>
      <c r="AE264" s="16">
        <f t="shared" si="355"/>
        <v>17.824544267033797</v>
      </c>
      <c r="AF264" s="15">
        <f t="shared" si="356"/>
        <v>-4.0504037456468023E-3</v>
      </c>
      <c r="AG264" s="15">
        <f t="shared" si="357"/>
        <v>2.9673830763510267E-4</v>
      </c>
      <c r="AH264" s="15">
        <f t="shared" si="358"/>
        <v>9.7937136394747881E-3</v>
      </c>
      <c r="AI264" s="1">
        <f t="shared" si="322"/>
        <v>570252.29203102773</v>
      </c>
      <c r="AJ264" s="1">
        <f t="shared" si="323"/>
        <v>264553.689778122</v>
      </c>
      <c r="AK264" s="1">
        <f t="shared" si="324"/>
        <v>93471.452644420046</v>
      </c>
      <c r="AL264" s="14">
        <f t="shared" si="359"/>
        <v>90.375276504482002</v>
      </c>
      <c r="AM264" s="14">
        <f t="shared" si="360"/>
        <v>22.038455712683277</v>
      </c>
      <c r="AN264" s="14">
        <f t="shared" si="361"/>
        <v>6.9149705038811105</v>
      </c>
      <c r="AO264" s="11">
        <f t="shared" si="362"/>
        <v>2.5493692663867465E-3</v>
      </c>
      <c r="AP264" s="11">
        <f t="shared" si="363"/>
        <v>3.2115328883415041E-3</v>
      </c>
      <c r="AQ264" s="11">
        <f t="shared" si="364"/>
        <v>2.9132655425947772E-3</v>
      </c>
      <c r="AR264" s="1">
        <f t="shared" si="370"/>
        <v>287790.19986539462</v>
      </c>
      <c r="AS264" s="1">
        <f t="shared" si="365"/>
        <v>136192.76857298103</v>
      </c>
      <c r="AT264" s="1">
        <f t="shared" si="366"/>
        <v>48054.7581857552</v>
      </c>
      <c r="AU264" s="1">
        <f t="shared" si="325"/>
        <v>57558.039973078929</v>
      </c>
      <c r="AV264" s="1">
        <f t="shared" si="326"/>
        <v>27238.553714596208</v>
      </c>
      <c r="AW264" s="1">
        <f t="shared" si="327"/>
        <v>9610.9516371510399</v>
      </c>
      <c r="AX264" s="1">
        <f t="shared" si="386"/>
        <v>197555.71641984643</v>
      </c>
      <c r="AY264" s="1">
        <f t="shared" si="373"/>
        <v>36757.198398345376</v>
      </c>
      <c r="AZ264" s="1">
        <f t="shared" si="374"/>
        <v>8797.3580378864044</v>
      </c>
      <c r="BA264" s="1">
        <f t="shared" si="387"/>
        <v>14210.671404209899</v>
      </c>
      <c r="BB264" s="1">
        <f t="shared" si="388"/>
        <v>31159.514127121955</v>
      </c>
      <c r="BC264" s="1">
        <f t="shared" si="389"/>
        <v>39688.574359715632</v>
      </c>
      <c r="BD264" s="1">
        <f t="shared" si="390"/>
        <v>77.202979588363107</v>
      </c>
      <c r="BE264" s="2">
        <f t="shared" si="319"/>
        <v>0.05</v>
      </c>
      <c r="BF264" s="2">
        <f t="shared" si="320"/>
        <v>3.8949976355871406E-2</v>
      </c>
      <c r="BG264" s="2">
        <f t="shared" si="321"/>
        <v>0.05</v>
      </c>
      <c r="BH264" s="2">
        <f t="shared" si="375"/>
        <v>4.7758153151245583E-2</v>
      </c>
      <c r="BI264" s="2">
        <f t="shared" si="391"/>
        <v>2.5000000000000006E-4</v>
      </c>
      <c r="BJ264" s="2">
        <f t="shared" si="376"/>
        <v>1.5171006581229417E-4</v>
      </c>
      <c r="BK264" s="2">
        <f t="shared" si="377"/>
        <v>2.5000000000000006E-4</v>
      </c>
      <c r="BL264" s="2">
        <f t="shared" si="378"/>
        <v>71.947549966348674</v>
      </c>
      <c r="BM264" s="2">
        <f t="shared" si="379"/>
        <v>20.6618138833655</v>
      </c>
      <c r="BN264" s="2">
        <f t="shared" si="380"/>
        <v>12.013689546438803</v>
      </c>
      <c r="BO264" s="2">
        <f t="shared" si="392"/>
        <v>702.57147369188465</v>
      </c>
      <c r="BP264" s="2">
        <f t="shared" si="393"/>
        <v>56.030562122793448</v>
      </c>
      <c r="BQ264" s="2">
        <f t="shared" si="394"/>
        <v>6.8357471232440394</v>
      </c>
      <c r="BR264" s="11">
        <f t="shared" si="395"/>
        <v>3.1349480598099805E-2</v>
      </c>
      <c r="BS264" s="17">
        <f t="shared" si="371"/>
        <v>3.5737382471930454E-4</v>
      </c>
      <c r="BT264" s="17">
        <f t="shared" si="372"/>
        <v>2.4776695577921051E-3</v>
      </c>
      <c r="BU264" s="12">
        <f>(BU$3*temperature!$I374+BU$4*temperature!$I374^2+BU$5*temperature!$I374^6)*(K264/K$56)^$BW$1</f>
        <v>-20.962818938145865</v>
      </c>
      <c r="BV264" s="12">
        <f>(BV$3*temperature!$I374+BV$4*temperature!$I374^2+BV$5*temperature!$I374^6)*(L264/L$56)^$BW$1</f>
        <v>-15.181556622744562</v>
      </c>
      <c r="BW264" s="12">
        <f>(BW$3*temperature!$I374+BW$4*temperature!$I374^2+BW$5*temperature!$I374^6)*(M264/M$56)^$BW$1</f>
        <v>-13.876958546270792</v>
      </c>
      <c r="BX264" s="12">
        <f>(BX$3*temperature!$M374+BX$4*temperature!$M374^2+BX$5*temperature!$M374^6)*(K264/K$56)^$BW$1</f>
        <v>-20.96282508749719</v>
      </c>
      <c r="BY264" s="12">
        <f>(BY$3*temperature!$M374+BY$4*temperature!$M374^2+BY$5*temperature!$M374^6)*(L264/L$56)^$BW$1</f>
        <v>-15.181560671157502</v>
      </c>
      <c r="BZ264" s="12">
        <f>(BZ$3*temperature!$M374+BZ$4*temperature!$M374^2+BZ$5*temperature!$M374^6)*(M264/M$56)^$BW$1</f>
        <v>-13.876961918041564</v>
      </c>
      <c r="CA264" s="19">
        <f t="shared" si="381"/>
        <v>-6.1493513250354681E-6</v>
      </c>
      <c r="CB264" s="19">
        <f t="shared" si="382"/>
        <v>-4.0484129399942503E-6</v>
      </c>
      <c r="CC264" s="19">
        <f t="shared" si="383"/>
        <v>-3.3717707719205237E-6</v>
      </c>
      <c r="CD264" s="19">
        <f t="shared" si="384"/>
        <v>-2.4831172426014233E-2</v>
      </c>
      <c r="CE264" s="19">
        <f t="shared" si="385"/>
        <v>-8.8740110621492385E-6</v>
      </c>
      <c r="CF264" s="19"/>
      <c r="CG264" s="19"/>
      <c r="CH264" s="19"/>
    </row>
    <row r="265" spans="1:86" x14ac:dyDescent="0.3">
      <c r="A265" s="2">
        <f t="shared" si="328"/>
        <v>2219</v>
      </c>
      <c r="B265" s="5">
        <f t="shared" si="329"/>
        <v>1165.4037906820558</v>
      </c>
      <c r="C265" s="5">
        <f t="shared" si="330"/>
        <v>2964.160466135535</v>
      </c>
      <c r="D265" s="5">
        <f t="shared" si="331"/>
        <v>4369.927927766048</v>
      </c>
      <c r="E265" s="15">
        <f t="shared" si="332"/>
        <v>9.0753101794333311E-8</v>
      </c>
      <c r="F265" s="15">
        <f t="shared" si="333"/>
        <v>1.7878969602769838E-7</v>
      </c>
      <c r="G265" s="15">
        <f t="shared" si="334"/>
        <v>3.6499280450874916E-7</v>
      </c>
      <c r="H265" s="5">
        <f t="shared" si="335"/>
        <v>287948.00948387402</v>
      </c>
      <c r="I265" s="5">
        <f t="shared" si="336"/>
        <v>136537.91719659764</v>
      </c>
      <c r="J265" s="5">
        <f t="shared" si="337"/>
        <v>48171.96705153834</v>
      </c>
      <c r="K265" s="5">
        <f t="shared" si="338"/>
        <v>247080.03507981694</v>
      </c>
      <c r="L265" s="5">
        <f t="shared" si="339"/>
        <v>46062.930383322411</v>
      </c>
      <c r="M265" s="5">
        <f t="shared" si="340"/>
        <v>11023.515226752113</v>
      </c>
      <c r="N265" s="15">
        <f t="shared" si="341"/>
        <v>5.4825871895780587E-4</v>
      </c>
      <c r="O265" s="15">
        <f t="shared" si="342"/>
        <v>2.534086175532746E-3</v>
      </c>
      <c r="P265" s="15">
        <f t="shared" si="343"/>
        <v>2.4387030086636674E-3</v>
      </c>
      <c r="Q265" s="5">
        <f t="shared" si="344"/>
        <v>4245.0720900662764</v>
      </c>
      <c r="R265" s="5">
        <f t="shared" si="345"/>
        <v>6318.0885956533084</v>
      </c>
      <c r="S265" s="5">
        <f t="shared" si="346"/>
        <v>4091.0620419382503</v>
      </c>
      <c r="T265" s="5">
        <f t="shared" si="347"/>
        <v>14.742494999966352</v>
      </c>
      <c r="U265" s="5">
        <f t="shared" si="348"/>
        <v>46.273509405860104</v>
      </c>
      <c r="V265" s="5">
        <f t="shared" si="349"/>
        <v>84.926198624218415</v>
      </c>
      <c r="W265" s="15">
        <f t="shared" si="350"/>
        <v>-1.0734613539272964E-2</v>
      </c>
      <c r="X265" s="15">
        <f t="shared" si="351"/>
        <v>-1.217998157191269E-2</v>
      </c>
      <c r="Y265" s="15">
        <f t="shared" si="352"/>
        <v>-9.7425357312937999E-3</v>
      </c>
      <c r="Z265" s="5">
        <f t="shared" si="367"/>
        <v>4038.2129420445285</v>
      </c>
      <c r="AA265" s="5">
        <f t="shared" si="368"/>
        <v>18758.124744181881</v>
      </c>
      <c r="AB265" s="5">
        <f t="shared" si="369"/>
        <v>70470.062937455616</v>
      </c>
      <c r="AC265" s="16">
        <f t="shared" si="353"/>
        <v>0.99113185553794225</v>
      </c>
      <c r="AD265" s="16">
        <f t="shared" si="354"/>
        <v>3.0593894350602717</v>
      </c>
      <c r="AE265" s="16">
        <f t="shared" si="355"/>
        <v>17.999112749339268</v>
      </c>
      <c r="AF265" s="15">
        <f t="shared" si="356"/>
        <v>-4.0504037456468023E-3</v>
      </c>
      <c r="AG265" s="15">
        <f t="shared" si="357"/>
        <v>2.9673830763510267E-4</v>
      </c>
      <c r="AH265" s="15">
        <f t="shared" si="358"/>
        <v>9.7937136394747881E-3</v>
      </c>
      <c r="AI265" s="1">
        <f t="shared" si="322"/>
        <v>570785.10280100384</v>
      </c>
      <c r="AJ265" s="1">
        <f t="shared" si="323"/>
        <v>265336.87451490603</v>
      </c>
      <c r="AK265" s="1">
        <f t="shared" si="324"/>
        <v>93735.259017129079</v>
      </c>
      <c r="AL265" s="14">
        <f t="shared" si="359"/>
        <v>90.60337245732012</v>
      </c>
      <c r="AM265" s="14">
        <f t="shared" si="360"/>
        <v>22.108525165759524</v>
      </c>
      <c r="AN265" s="14">
        <f t="shared" si="361"/>
        <v>6.9349141977251572</v>
      </c>
      <c r="AO265" s="11">
        <f t="shared" si="362"/>
        <v>2.5238755737228792E-3</v>
      </c>
      <c r="AP265" s="11">
        <f t="shared" si="363"/>
        <v>3.1794175594580892E-3</v>
      </c>
      <c r="AQ265" s="11">
        <f t="shared" si="364"/>
        <v>2.8841328871688295E-3</v>
      </c>
      <c r="AR265" s="1">
        <f t="shared" si="370"/>
        <v>287948.00948387402</v>
      </c>
      <c r="AS265" s="1">
        <f t="shared" si="365"/>
        <v>136537.91719659764</v>
      </c>
      <c r="AT265" s="1">
        <f t="shared" si="366"/>
        <v>48171.96705153834</v>
      </c>
      <c r="AU265" s="1">
        <f t="shared" si="325"/>
        <v>57589.60189677481</v>
      </c>
      <c r="AV265" s="1">
        <f t="shared" si="326"/>
        <v>27307.583439319529</v>
      </c>
      <c r="AW265" s="1">
        <f t="shared" si="327"/>
        <v>9634.3934103076681</v>
      </c>
      <c r="AX265" s="1">
        <f t="shared" si="386"/>
        <v>197664.02806385356</v>
      </c>
      <c r="AY265" s="1">
        <f t="shared" si="373"/>
        <v>36850.34430665792</v>
      </c>
      <c r="AZ265" s="1">
        <f t="shared" si="374"/>
        <v>8818.8121814016922</v>
      </c>
      <c r="BA265" s="1">
        <f t="shared" si="387"/>
        <v>14211.31146157277</v>
      </c>
      <c r="BB265" s="1">
        <f t="shared" si="388"/>
        <v>31167.021634913599</v>
      </c>
      <c r="BC265" s="1">
        <f t="shared" si="389"/>
        <v>39699.232828657012</v>
      </c>
      <c r="BD265" s="1">
        <f t="shared" si="390"/>
        <v>74.972408458129465</v>
      </c>
      <c r="BE265" s="2">
        <f t="shared" si="319"/>
        <v>0.05</v>
      </c>
      <c r="BF265" s="2">
        <f t="shared" si="320"/>
        <v>3.8949976355871406E-2</v>
      </c>
      <c r="BG265" s="2">
        <f t="shared" si="321"/>
        <v>0.05</v>
      </c>
      <c r="BH265" s="2">
        <f t="shared" si="375"/>
        <v>4.7777573482447745E-2</v>
      </c>
      <c r="BI265" s="2">
        <f t="shared" si="391"/>
        <v>2.5000000000000006E-4</v>
      </c>
      <c r="BJ265" s="2">
        <f t="shared" si="376"/>
        <v>1.5171006581229417E-4</v>
      </c>
      <c r="BK265" s="2">
        <f t="shared" si="377"/>
        <v>2.5000000000000006E-4</v>
      </c>
      <c r="BL265" s="2">
        <f t="shared" si="378"/>
        <v>71.987002370968526</v>
      </c>
      <c r="BM265" s="2">
        <f t="shared" si="379"/>
        <v>20.7141764037694</v>
      </c>
      <c r="BN265" s="2">
        <f t="shared" si="380"/>
        <v>12.042991762884588</v>
      </c>
      <c r="BO265" s="2">
        <f t="shared" si="392"/>
        <v>713.0580125823858</v>
      </c>
      <c r="BP265" s="2">
        <f t="shared" si="393"/>
        <v>56.702348651742618</v>
      </c>
      <c r="BQ265" s="2">
        <f t="shared" si="394"/>
        <v>6.8358058789152034</v>
      </c>
      <c r="BR265" s="11">
        <f t="shared" si="395"/>
        <v>3.131354555460672E-2</v>
      </c>
      <c r="BS265" s="17">
        <f t="shared" si="371"/>
        <v>3.4651088834800829E-4</v>
      </c>
      <c r="BT265" s="17">
        <f t="shared" si="372"/>
        <v>2.4055044250408785E-3</v>
      </c>
      <c r="BU265" s="12">
        <f>(BU$3*temperature!$I375+BU$4*temperature!$I375^2+BU$5*temperature!$I375^6)*(K265/K$56)^$BW$1</f>
        <v>-21.133434652246333</v>
      </c>
      <c r="BV265" s="12">
        <f>(BV$3*temperature!$I375+BV$4*temperature!$I375^2+BV$5*temperature!$I375^6)*(L265/L$56)^$BW$1</f>
        <v>-15.286101726015774</v>
      </c>
      <c r="BW265" s="12">
        <f>(BW$3*temperature!$I375+BW$4*temperature!$I375^2+BW$5*temperature!$I375^6)*(M265/M$56)^$BW$1</f>
        <v>-13.963572661935993</v>
      </c>
      <c r="BX265" s="12">
        <f>(BX$3*temperature!$M375+BX$4*temperature!$M375^2+BX$5*temperature!$M375^6)*(K265/K$56)^$BW$1</f>
        <v>-21.13344079443625</v>
      </c>
      <c r="BY265" s="12">
        <f>(BY$3*temperature!$M375+BY$4*temperature!$M375^2+BY$5*temperature!$M375^6)*(L265/L$56)^$BW$1</f>
        <v>-15.28610576692396</v>
      </c>
      <c r="BZ265" s="12">
        <f>(BZ$3*temperature!$M375+BZ$4*temperature!$M375^2+BZ$5*temperature!$M375^6)*(M265/M$56)^$BW$1</f>
        <v>-13.963576026834472</v>
      </c>
      <c r="CA265" s="19">
        <f t="shared" si="381"/>
        <v>-6.1421899175684302E-6</v>
      </c>
      <c r="CB265" s="19">
        <f t="shared" si="382"/>
        <v>-4.0409081858427953E-6</v>
      </c>
      <c r="CC265" s="19">
        <f t="shared" si="383"/>
        <v>-3.3648984789635961E-6</v>
      </c>
      <c r="CD265" s="19">
        <f t="shared" si="384"/>
        <v>-2.482462326573813E-2</v>
      </c>
      <c r="CE265" s="19">
        <f t="shared" si="385"/>
        <v>-8.6020022607155541E-6</v>
      </c>
      <c r="CF265" s="19"/>
      <c r="CG265" s="19"/>
      <c r="CH265" s="19"/>
    </row>
    <row r="266" spans="1:86" x14ac:dyDescent="0.3">
      <c r="A266" s="2">
        <f t="shared" si="328"/>
        <v>2220</v>
      </c>
      <c r="B266" s="5">
        <f t="shared" si="329"/>
        <v>1165.4038911578643</v>
      </c>
      <c r="C266" s="5">
        <f t="shared" si="330"/>
        <v>2964.1609695988163</v>
      </c>
      <c r="D266" s="5">
        <f t="shared" si="331"/>
        <v>4369.9294430086848</v>
      </c>
      <c r="E266" s="15">
        <f t="shared" si="332"/>
        <v>8.6215446704616637E-8</v>
      </c>
      <c r="F266" s="15">
        <f t="shared" si="333"/>
        <v>1.6985021122631347E-7</v>
      </c>
      <c r="G266" s="15">
        <f t="shared" si="334"/>
        <v>3.467431642833117E-7</v>
      </c>
      <c r="H266" s="5">
        <f t="shared" si="335"/>
        <v>288095.7354886987</v>
      </c>
      <c r="I266" s="5">
        <f t="shared" si="336"/>
        <v>136878.55862195813</v>
      </c>
      <c r="J266" s="5">
        <f t="shared" si="337"/>
        <v>48287.758782188212</v>
      </c>
      <c r="K266" s="5">
        <f t="shared" si="338"/>
        <v>247206.77326936569</v>
      </c>
      <c r="L266" s="5">
        <f t="shared" si="339"/>
        <v>46177.842575291688</v>
      </c>
      <c r="M266" s="5">
        <f t="shared" si="340"/>
        <v>11050.008795780972</v>
      </c>
      <c r="N266" s="15">
        <f t="shared" si="341"/>
        <v>5.1294387062794655E-4</v>
      </c>
      <c r="O266" s="15">
        <f t="shared" si="342"/>
        <v>2.4946782806263279E-3</v>
      </c>
      <c r="P266" s="15">
        <f t="shared" si="343"/>
        <v>2.4033684794630972E-3</v>
      </c>
      <c r="Q266" s="5">
        <f t="shared" si="344"/>
        <v>4201.657353243666</v>
      </c>
      <c r="R266" s="5">
        <f t="shared" si="345"/>
        <v>6256.7050781076987</v>
      </c>
      <c r="S266" s="5">
        <f t="shared" si="346"/>
        <v>4060.9426696564205</v>
      </c>
      <c r="T266" s="5">
        <f t="shared" si="347"/>
        <v>14.58424001353705</v>
      </c>
      <c r="U266" s="5">
        <f t="shared" si="348"/>
        <v>45.709898914028997</v>
      </c>
      <c r="V266" s="5">
        <f t="shared" si="349"/>
        <v>84.098802099599013</v>
      </c>
      <c r="W266" s="15">
        <f t="shared" si="350"/>
        <v>-1.0734613539272964E-2</v>
      </c>
      <c r="X266" s="15">
        <f t="shared" si="351"/>
        <v>-1.217998157191269E-2</v>
      </c>
      <c r="Y266" s="15">
        <f t="shared" si="352"/>
        <v>-9.7425357312937999E-3</v>
      </c>
      <c r="Z266" s="5">
        <f t="shared" si="367"/>
        <v>3980.8651826322225</v>
      </c>
      <c r="AA266" s="5">
        <f t="shared" si="368"/>
        <v>18582.122576414935</v>
      </c>
      <c r="AB266" s="5">
        <f t="shared" si="369"/>
        <v>70638.819238835014</v>
      </c>
      <c r="AC266" s="16">
        <f t="shared" si="353"/>
        <v>0.9871173713578415</v>
      </c>
      <c r="AD266" s="16">
        <f t="shared" si="354"/>
        <v>3.0602972731036284</v>
      </c>
      <c r="AE266" s="16">
        <f t="shared" si="355"/>
        <v>18.175390905370918</v>
      </c>
      <c r="AF266" s="15">
        <f t="shared" si="356"/>
        <v>-4.0504037456468023E-3</v>
      </c>
      <c r="AG266" s="15">
        <f t="shared" si="357"/>
        <v>2.9673830763510267E-4</v>
      </c>
      <c r="AH266" s="15">
        <f t="shared" si="358"/>
        <v>9.7937136394747881E-3</v>
      </c>
      <c r="AI266" s="1">
        <f t="shared" si="322"/>
        <v>571296.19441767829</v>
      </c>
      <c r="AJ266" s="1">
        <f t="shared" si="323"/>
        <v>266110.77050273493</v>
      </c>
      <c r="AK266" s="1">
        <f t="shared" si="324"/>
        <v>93996.126525723841</v>
      </c>
      <c r="AL266" s="14">
        <f t="shared" si="359"/>
        <v>90.829757379575639</v>
      </c>
      <c r="AM266" s="14">
        <f t="shared" si="360"/>
        <v>22.178114476554001</v>
      </c>
      <c r="AN266" s="14">
        <f t="shared" si="361"/>
        <v>6.9547153996914366</v>
      </c>
      <c r="AO266" s="11">
        <f t="shared" si="362"/>
        <v>2.4986368179856504E-3</v>
      </c>
      <c r="AP266" s="11">
        <f t="shared" si="363"/>
        <v>3.1476233838635083E-3</v>
      </c>
      <c r="AQ266" s="11">
        <f t="shared" si="364"/>
        <v>2.855291558297141E-3</v>
      </c>
      <c r="AR266" s="1">
        <f t="shared" si="370"/>
        <v>288095.7354886987</v>
      </c>
      <c r="AS266" s="1">
        <f t="shared" si="365"/>
        <v>136878.55862195813</v>
      </c>
      <c r="AT266" s="1">
        <f t="shared" si="366"/>
        <v>48287.758782188212</v>
      </c>
      <c r="AU266" s="1">
        <f t="shared" si="325"/>
        <v>57619.14709773974</v>
      </c>
      <c r="AV266" s="1">
        <f t="shared" si="326"/>
        <v>27375.711724391629</v>
      </c>
      <c r="AW266" s="1">
        <f t="shared" si="327"/>
        <v>9657.5517564376423</v>
      </c>
      <c r="AX266" s="1">
        <f t="shared" si="386"/>
        <v>197765.41861549256</v>
      </c>
      <c r="AY266" s="1">
        <f t="shared" si="373"/>
        <v>36942.274060233351</v>
      </c>
      <c r="AZ266" s="1">
        <f t="shared" si="374"/>
        <v>8840.0070366247783</v>
      </c>
      <c r="BA266" s="1">
        <f t="shared" si="387"/>
        <v>14211.910320326986</v>
      </c>
      <c r="BB266" s="1">
        <f t="shared" si="388"/>
        <v>31174.412348332338</v>
      </c>
      <c r="BC266" s="1">
        <f t="shared" si="389"/>
        <v>39709.736544210951</v>
      </c>
      <c r="BD266" s="1">
        <f t="shared" si="390"/>
        <v>72.806006652390721</v>
      </c>
      <c r="BE266" s="2">
        <f t="shared" si="319"/>
        <v>0.05</v>
      </c>
      <c r="BF266" s="2">
        <f t="shared" si="320"/>
        <v>3.8949976355871406E-2</v>
      </c>
      <c r="BG266" s="2">
        <f t="shared" si="321"/>
        <v>0.05</v>
      </c>
      <c r="BH266" s="2">
        <f t="shared" si="375"/>
        <v>4.7796900076925046E-2</v>
      </c>
      <c r="BI266" s="2">
        <f t="shared" si="391"/>
        <v>2.5000000000000006E-4</v>
      </c>
      <c r="BJ266" s="2">
        <f t="shared" si="376"/>
        <v>1.5171006581229417E-4</v>
      </c>
      <c r="BK266" s="2">
        <f t="shared" si="377"/>
        <v>2.5000000000000006E-4</v>
      </c>
      <c r="BL266" s="2">
        <f t="shared" si="378"/>
        <v>72.023933872174695</v>
      </c>
      <c r="BM266" s="2">
        <f t="shared" si="379"/>
        <v>20.765855136829234</v>
      </c>
      <c r="BN266" s="2">
        <f t="shared" si="380"/>
        <v>12.071939695547055</v>
      </c>
      <c r="BO266" s="2">
        <f t="shared" si="392"/>
        <v>723.70131182941611</v>
      </c>
      <c r="BP266" s="2">
        <f t="shared" si="393"/>
        <v>57.382213469174332</v>
      </c>
      <c r="BQ266" s="2">
        <f t="shared" si="394"/>
        <v>6.8358672048188946</v>
      </c>
      <c r="BR266" s="11">
        <f t="shared" si="395"/>
        <v>3.127796694027804E-2</v>
      </c>
      <c r="BS266" s="17">
        <f t="shared" si="371"/>
        <v>3.3598985472615511E-4</v>
      </c>
      <c r="BT266" s="17">
        <f t="shared" si="372"/>
        <v>2.335441189360076E-3</v>
      </c>
      <c r="BU266" s="12">
        <f>(BU$3*temperature!$I376+BU$4*temperature!$I376^2+BU$5*temperature!$I376^6)*(K266/K$56)^$BW$1</f>
        <v>-21.303866427341458</v>
      </c>
      <c r="BV266" s="12">
        <f>(BV$3*temperature!$I376+BV$4*temperature!$I376^2+BV$5*temperature!$I376^6)*(L266/L$56)^$BW$1</f>
        <v>-15.390424158574129</v>
      </c>
      <c r="BW266" s="12">
        <f>(BW$3*temperature!$I376+BW$4*temperature!$I376^2+BW$5*temperature!$I376^6)*(M266/M$56)^$BW$1</f>
        <v>-14.049984142822526</v>
      </c>
      <c r="BX266" s="12">
        <f>(BX$3*temperature!$M376+BX$4*temperature!$M376^2+BX$5*temperature!$M376^6)*(K266/K$56)^$BW$1</f>
        <v>-21.303872562409961</v>
      </c>
      <c r="BY266" s="12">
        <f>(BY$3*temperature!$M376+BY$4*temperature!$M376^2+BY$5*temperature!$M376^6)*(L266/L$56)^$BW$1</f>
        <v>-15.390428192026301</v>
      </c>
      <c r="BZ266" s="12">
        <f>(BZ$3*temperature!$M376+BZ$4*temperature!$M376^2+BZ$5*temperature!$M376^6)*(M266/M$56)^$BW$1</f>
        <v>-14.049987500896931</v>
      </c>
      <c r="CA266" s="19">
        <f t="shared" si="381"/>
        <v>-6.1350685029992746E-6</v>
      </c>
      <c r="CB266" s="19">
        <f t="shared" si="382"/>
        <v>-4.0334521713702998E-6</v>
      </c>
      <c r="CC266" s="19">
        <f t="shared" si="383"/>
        <v>-3.358074405213074E-6</v>
      </c>
      <c r="CD266" s="19">
        <f t="shared" si="384"/>
        <v>-2.4817340789844686E-2</v>
      </c>
      <c r="CE266" s="19">
        <f t="shared" si="385"/>
        <v>-8.3383747266693996E-6</v>
      </c>
      <c r="CF266" s="19"/>
      <c r="CG266" s="19"/>
      <c r="CH266" s="19"/>
    </row>
    <row r="267" spans="1:86" x14ac:dyDescent="0.3">
      <c r="A267" s="2">
        <f t="shared" si="328"/>
        <v>2221</v>
      </c>
      <c r="B267" s="5">
        <f t="shared" si="329"/>
        <v>1165.4039866098906</v>
      </c>
      <c r="C267" s="5">
        <f t="shared" si="330"/>
        <v>2964.1614478890151</v>
      </c>
      <c r="D267" s="5">
        <f t="shared" si="331"/>
        <v>4369.9308824896889</v>
      </c>
      <c r="E267" s="15">
        <f t="shared" si="332"/>
        <v>8.1904674369385801E-8</v>
      </c>
      <c r="F267" s="15">
        <f t="shared" si="333"/>
        <v>1.6135770066499779E-7</v>
      </c>
      <c r="G267" s="15">
        <f t="shared" si="334"/>
        <v>3.2940600606914611E-7</v>
      </c>
      <c r="H267" s="5">
        <f t="shared" si="335"/>
        <v>288233.45601914136</v>
      </c>
      <c r="I267" s="5">
        <f t="shared" si="336"/>
        <v>137214.7110409608</v>
      </c>
      <c r="J267" s="5">
        <f t="shared" si="337"/>
        <v>48402.13977739698</v>
      </c>
      <c r="K267" s="5">
        <f t="shared" si="338"/>
        <v>247324.92709039027</v>
      </c>
      <c r="L267" s="5">
        <f t="shared" si="339"/>
        <v>46291.240694288397</v>
      </c>
      <c r="M267" s="5">
        <f t="shared" si="340"/>
        <v>11076.179710609229</v>
      </c>
      <c r="N267" s="15">
        <f t="shared" si="341"/>
        <v>4.7795543569439936E-4</v>
      </c>
      <c r="O267" s="15">
        <f t="shared" si="342"/>
        <v>2.4556824804411459E-3</v>
      </c>
      <c r="P267" s="15">
        <f t="shared" si="343"/>
        <v>2.3684066964950734E-3</v>
      </c>
      <c r="Q267" s="5">
        <f t="shared" si="344"/>
        <v>4158.5411736027208</v>
      </c>
      <c r="R267" s="5">
        <f t="shared" si="345"/>
        <v>6195.6768672250637</v>
      </c>
      <c r="S267" s="5">
        <f t="shared" si="346"/>
        <v>4030.9043788550198</v>
      </c>
      <c r="T267" s="5">
        <f t="shared" si="347"/>
        <v>14.427683833227729</v>
      </c>
      <c r="U267" s="5">
        <f t="shared" si="348"/>
        <v>45.153153187602129</v>
      </c>
      <c r="V267" s="5">
        <f t="shared" si="349"/>
        <v>83.279466515184666</v>
      </c>
      <c r="W267" s="15">
        <f t="shared" si="350"/>
        <v>-1.0734613539272964E-2</v>
      </c>
      <c r="X267" s="15">
        <f t="shared" si="351"/>
        <v>-1.217998157191269E-2</v>
      </c>
      <c r="Y267" s="15">
        <f t="shared" si="352"/>
        <v>-9.7425357312937999E-3</v>
      </c>
      <c r="Z267" s="5">
        <f t="shared" si="367"/>
        <v>3924.1933052859622</v>
      </c>
      <c r="AA267" s="5">
        <f t="shared" si="368"/>
        <v>18407.04804462627</v>
      </c>
      <c r="AB267" s="5">
        <f t="shared" si="369"/>
        <v>70805.482492771276</v>
      </c>
      <c r="AC267" s="16">
        <f t="shared" si="353"/>
        <v>0.98311914745950069</v>
      </c>
      <c r="AD267" s="16">
        <f t="shared" si="354"/>
        <v>3.0612053805373094</v>
      </c>
      <c r="AE267" s="16">
        <f t="shared" si="355"/>
        <v>18.353395479183636</v>
      </c>
      <c r="AF267" s="15">
        <f t="shared" si="356"/>
        <v>-4.0504037456468023E-3</v>
      </c>
      <c r="AG267" s="15">
        <f t="shared" si="357"/>
        <v>2.9673830763510267E-4</v>
      </c>
      <c r="AH267" s="15">
        <f t="shared" si="358"/>
        <v>9.7937136394747881E-3</v>
      </c>
      <c r="AI267" s="1">
        <f t="shared" si="322"/>
        <v>571785.72207365022</v>
      </c>
      <c r="AJ267" s="1">
        <f t="shared" si="323"/>
        <v>266875.40517685306</v>
      </c>
      <c r="AK267" s="1">
        <f t="shared" si="324"/>
        <v>94254.065629589109</v>
      </c>
      <c r="AL267" s="14">
        <f t="shared" si="359"/>
        <v>91.054438449773372</v>
      </c>
      <c r="AM267" s="14">
        <f t="shared" si="360"/>
        <v>22.247224744773042</v>
      </c>
      <c r="AN267" s="14">
        <f t="shared" si="361"/>
        <v>6.9743745624608229</v>
      </c>
      <c r="AO267" s="11">
        <f t="shared" si="362"/>
        <v>2.4736504498057937E-3</v>
      </c>
      <c r="AP267" s="11">
        <f t="shared" si="363"/>
        <v>3.1161471500248733E-3</v>
      </c>
      <c r="AQ267" s="11">
        <f t="shared" si="364"/>
        <v>2.8267386427141697E-3</v>
      </c>
      <c r="AR267" s="1">
        <f t="shared" si="370"/>
        <v>288233.45601914136</v>
      </c>
      <c r="AS267" s="1">
        <f t="shared" si="365"/>
        <v>137214.7110409608</v>
      </c>
      <c r="AT267" s="1">
        <f t="shared" si="366"/>
        <v>48402.13977739698</v>
      </c>
      <c r="AU267" s="1">
        <f t="shared" si="325"/>
        <v>57646.691203828275</v>
      </c>
      <c r="AV267" s="1">
        <f t="shared" si="326"/>
        <v>27442.942208192162</v>
      </c>
      <c r="AW267" s="1">
        <f t="shared" si="327"/>
        <v>9680.4279554793957</v>
      </c>
      <c r="AX267" s="1">
        <f t="shared" si="386"/>
        <v>197859.94167231224</v>
      </c>
      <c r="AY267" s="1">
        <f t="shared" si="373"/>
        <v>37032.992555430719</v>
      </c>
      <c r="AZ267" s="1">
        <f t="shared" si="374"/>
        <v>8860.9437684873847</v>
      </c>
      <c r="BA267" s="1">
        <f t="shared" si="387"/>
        <v>14212.468362448195</v>
      </c>
      <c r="BB267" s="1">
        <f t="shared" si="388"/>
        <v>31181.687495000817</v>
      </c>
      <c r="BC267" s="1">
        <f t="shared" si="389"/>
        <v>39720.087161482988</v>
      </c>
      <c r="BD267" s="1">
        <f t="shared" si="390"/>
        <v>70.701939154930983</v>
      </c>
      <c r="BE267" s="2">
        <f t="shared" si="319"/>
        <v>0.05</v>
      </c>
      <c r="BF267" s="2">
        <f t="shared" si="320"/>
        <v>3.8949976355871406E-2</v>
      </c>
      <c r="BG267" s="2">
        <f t="shared" si="321"/>
        <v>0.05</v>
      </c>
      <c r="BH267" s="2">
        <f t="shared" si="375"/>
        <v>4.7816131943235522E-2</v>
      </c>
      <c r="BI267" s="2">
        <f t="shared" si="391"/>
        <v>2.5000000000000006E-4</v>
      </c>
      <c r="BJ267" s="2">
        <f t="shared" si="376"/>
        <v>1.5171006581229417E-4</v>
      </c>
      <c r="BK267" s="2">
        <f t="shared" si="377"/>
        <v>2.5000000000000006E-4</v>
      </c>
      <c r="BL267" s="2">
        <f t="shared" si="378"/>
        <v>72.058364004785361</v>
      </c>
      <c r="BM267" s="2">
        <f t="shared" si="379"/>
        <v>20.81685284243909</v>
      </c>
      <c r="BN267" s="2">
        <f t="shared" si="380"/>
        <v>12.100534944349247</v>
      </c>
      <c r="BO267" s="2">
        <f t="shared" si="392"/>
        <v>734.50371476574708</v>
      </c>
      <c r="BP267" s="2">
        <f t="shared" si="393"/>
        <v>58.070253717661373</v>
      </c>
      <c r="BQ267" s="2">
        <f t="shared" si="394"/>
        <v>6.8359310710633876</v>
      </c>
      <c r="BR267" s="11">
        <f t="shared" si="395"/>
        <v>3.1242740048693179E-2</v>
      </c>
      <c r="BS267" s="17">
        <f t="shared" si="371"/>
        <v>3.2579950847103913E-4</v>
      </c>
      <c r="BT267" s="17">
        <f t="shared" si="372"/>
        <v>2.2674186304466755E-3</v>
      </c>
      <c r="BU267" s="12">
        <f>(BU$3*temperature!$I377+BU$4*temperature!$I377^2+BU$5*temperature!$I377^6)*(K267/K$56)^$BW$1</f>
        <v>-21.47411404440075</v>
      </c>
      <c r="BV267" s="12">
        <f>(BV$3*temperature!$I377+BV$4*temperature!$I377^2+BV$5*temperature!$I377^6)*(L267/L$56)^$BW$1</f>
        <v>-15.494524294070699</v>
      </c>
      <c r="BW267" s="12">
        <f>(BW$3*temperature!$I377+BW$4*temperature!$I377^2+BW$5*temperature!$I377^6)*(M267/M$56)^$BW$1</f>
        <v>-14.13619337503499</v>
      </c>
      <c r="BX267" s="12">
        <f>(BX$3*temperature!$M377+BX$4*temperature!$M377^2+BX$5*temperature!$M377^6)*(K267/K$56)^$BW$1</f>
        <v>-21.474120172388432</v>
      </c>
      <c r="BY267" s="12">
        <f>(BY$3*temperature!$M377+BY$4*temperature!$M377^2+BY$5*temperature!$M377^6)*(L267/L$56)^$BW$1</f>
        <v>-15.494528320115572</v>
      </c>
      <c r="BZ267" s="12">
        <f>(BZ$3*temperature!$M377+BZ$4*temperature!$M377^2+BZ$5*temperature!$M377^6)*(M267/M$56)^$BW$1</f>
        <v>-14.136196726333342</v>
      </c>
      <c r="CA267" s="19">
        <f t="shared" si="381"/>
        <v>-6.127987681736613E-6</v>
      </c>
      <c r="CB267" s="19">
        <f t="shared" si="382"/>
        <v>-4.0260448734841248E-6</v>
      </c>
      <c r="CC267" s="19">
        <f t="shared" si="383"/>
        <v>-3.3512983517169914E-6</v>
      </c>
      <c r="CD267" s="19">
        <f t="shared" si="384"/>
        <v>-2.4809336631583013E-2</v>
      </c>
      <c r="CE267" s="19">
        <f t="shared" si="385"/>
        <v>-8.0828696800622911E-6</v>
      </c>
      <c r="CF267" s="19"/>
      <c r="CG267" s="19"/>
      <c r="CH267" s="19"/>
    </row>
    <row r="268" spans="1:86" x14ac:dyDescent="0.3">
      <c r="A268" s="2">
        <f t="shared" si="328"/>
        <v>2222</v>
      </c>
      <c r="B268" s="5">
        <f t="shared" si="329"/>
        <v>1165.4040772893229</v>
      </c>
      <c r="C268" s="5">
        <f t="shared" si="330"/>
        <v>2964.1619022647774</v>
      </c>
      <c r="D268" s="5">
        <f t="shared" si="331"/>
        <v>4369.932249997094</v>
      </c>
      <c r="E268" s="15">
        <f t="shared" si="332"/>
        <v>7.7809440650916511E-8</v>
      </c>
      <c r="F268" s="15">
        <f t="shared" si="333"/>
        <v>1.5328981563174789E-7</v>
      </c>
      <c r="G268" s="15">
        <f t="shared" si="334"/>
        <v>3.1293570576568881E-7</v>
      </c>
      <c r="H268" s="5">
        <f t="shared" si="335"/>
        <v>288361.24904937705</v>
      </c>
      <c r="I268" s="5">
        <f t="shared" si="336"/>
        <v>137546.39296797631</v>
      </c>
      <c r="J268" s="5">
        <f t="shared" si="337"/>
        <v>48515.116518688461</v>
      </c>
      <c r="K268" s="5">
        <f t="shared" si="338"/>
        <v>247434.5634006123</v>
      </c>
      <c r="L268" s="5">
        <f t="shared" si="339"/>
        <v>46403.130970303457</v>
      </c>
      <c r="M268" s="5">
        <f t="shared" si="340"/>
        <v>11102.029446502454</v>
      </c>
      <c r="N268" s="15">
        <f t="shared" si="341"/>
        <v>4.4328855773589915E-4</v>
      </c>
      <c r="O268" s="15">
        <f t="shared" si="342"/>
        <v>2.4170939110055301E-3</v>
      </c>
      <c r="P268" s="15">
        <f t="shared" si="343"/>
        <v>2.3338133335328859E-3</v>
      </c>
      <c r="Q268" s="5">
        <f t="shared" si="344"/>
        <v>4115.7248066297325</v>
      </c>
      <c r="R268" s="5">
        <f t="shared" si="345"/>
        <v>6135.0077087072186</v>
      </c>
      <c r="S268" s="5">
        <f t="shared" si="346"/>
        <v>4000.9501276198644</v>
      </c>
      <c r="T268" s="5">
        <f t="shared" si="347"/>
        <v>14.272808223011213</v>
      </c>
      <c r="U268" s="5">
        <f t="shared" si="348"/>
        <v>44.603188613863381</v>
      </c>
      <c r="V268" s="5">
        <f t="shared" si="349"/>
        <v>82.468113336977396</v>
      </c>
      <c r="W268" s="15">
        <f t="shared" si="350"/>
        <v>-1.0734613539272964E-2</v>
      </c>
      <c r="X268" s="15">
        <f t="shared" si="351"/>
        <v>-1.217998157191269E-2</v>
      </c>
      <c r="Y268" s="15">
        <f t="shared" si="352"/>
        <v>-9.7425357312937999E-3</v>
      </c>
      <c r="Z268" s="5">
        <f t="shared" si="367"/>
        <v>3868.1929187451528</v>
      </c>
      <c r="AA268" s="5">
        <f t="shared" si="368"/>
        <v>18232.913586232433</v>
      </c>
      <c r="AB268" s="5">
        <f t="shared" si="369"/>
        <v>70970.062359647141</v>
      </c>
      <c r="AC268" s="16">
        <f t="shared" si="353"/>
        <v>0.97913711798221359</v>
      </c>
      <c r="AD268" s="16">
        <f t="shared" si="354"/>
        <v>3.0621137574412534</v>
      </c>
      <c r="AE268" s="16">
        <f t="shared" si="355"/>
        <v>18.533143378818792</v>
      </c>
      <c r="AF268" s="15">
        <f t="shared" si="356"/>
        <v>-4.0504037456468023E-3</v>
      </c>
      <c r="AG268" s="15">
        <f t="shared" si="357"/>
        <v>2.9673830763510267E-4</v>
      </c>
      <c r="AH268" s="15">
        <f t="shared" si="358"/>
        <v>9.7937136394747881E-3</v>
      </c>
      <c r="AI268" s="1">
        <f t="shared" si="322"/>
        <v>572253.84107011347</v>
      </c>
      <c r="AJ268" s="1">
        <f t="shared" si="323"/>
        <v>267630.8068673599</v>
      </c>
      <c r="AK268" s="1">
        <f t="shared" si="324"/>
        <v>94509.087022109597</v>
      </c>
      <c r="AL268" s="14">
        <f t="shared" si="359"/>
        <v>91.277422933875187</v>
      </c>
      <c r="AM268" s="14">
        <f t="shared" si="360"/>
        <v>22.315857114497586</v>
      </c>
      <c r="AN268" s="14">
        <f t="shared" si="361"/>
        <v>6.9938921492044486</v>
      </c>
      <c r="AO268" s="11">
        <f t="shared" si="362"/>
        <v>2.4489139453077358E-3</v>
      </c>
      <c r="AP268" s="11">
        <f t="shared" si="363"/>
        <v>3.0849856785246247E-3</v>
      </c>
      <c r="AQ268" s="11">
        <f t="shared" si="364"/>
        <v>2.7984712562870279E-3</v>
      </c>
      <c r="AR268" s="1">
        <f t="shared" si="370"/>
        <v>288361.24904937705</v>
      </c>
      <c r="AS268" s="1">
        <f t="shared" si="365"/>
        <v>137546.39296797631</v>
      </c>
      <c r="AT268" s="1">
        <f t="shared" si="366"/>
        <v>48515.116518688461</v>
      </c>
      <c r="AU268" s="1">
        <f t="shared" si="325"/>
        <v>57672.249809875415</v>
      </c>
      <c r="AV268" s="1">
        <f t="shared" si="326"/>
        <v>27509.278593595263</v>
      </c>
      <c r="AW268" s="1">
        <f t="shared" si="327"/>
        <v>9703.0233037376929</v>
      </c>
      <c r="AX268" s="1">
        <f t="shared" si="386"/>
        <v>197947.65072048982</v>
      </c>
      <c r="AY268" s="1">
        <f t="shared" si="373"/>
        <v>37122.504776242771</v>
      </c>
      <c r="AZ268" s="1">
        <f t="shared" si="374"/>
        <v>8881.6235572019632</v>
      </c>
      <c r="BA268" s="1">
        <f t="shared" si="387"/>
        <v>14212.985964135121</v>
      </c>
      <c r="BB268" s="1">
        <f t="shared" si="388"/>
        <v>31188.848287623467</v>
      </c>
      <c r="BC268" s="1">
        <f t="shared" si="389"/>
        <v>39730.286315130514</v>
      </c>
      <c r="BD268" s="1">
        <f t="shared" si="390"/>
        <v>68.658422980128478</v>
      </c>
      <c r="BE268" s="2">
        <f t="shared" ref="BE268:BE331" si="396">BE267</f>
        <v>0.05</v>
      </c>
      <c r="BF268" s="2">
        <f t="shared" ref="BF268:BF331" si="397">BF267</f>
        <v>3.8949976355871406E-2</v>
      </c>
      <c r="BG268" s="2">
        <f t="shared" ref="BG268:BG331" si="398">BG267</f>
        <v>0.05</v>
      </c>
      <c r="BH268" s="2">
        <f t="shared" si="375"/>
        <v>4.783526812129895E-2</v>
      </c>
      <c r="BI268" s="2">
        <f t="shared" si="391"/>
        <v>2.5000000000000006E-4</v>
      </c>
      <c r="BJ268" s="2">
        <f t="shared" si="376"/>
        <v>1.5171006581229417E-4</v>
      </c>
      <c r="BK268" s="2">
        <f t="shared" si="377"/>
        <v>2.5000000000000006E-4</v>
      </c>
      <c r="BL268" s="2">
        <f t="shared" si="378"/>
        <v>72.090312262344284</v>
      </c>
      <c r="BM268" s="2">
        <f t="shared" si="379"/>
        <v>20.867172329415361</v>
      </c>
      <c r="BN268" s="2">
        <f t="shared" si="380"/>
        <v>12.128779129672118</v>
      </c>
      <c r="BO268" s="2">
        <f t="shared" si="392"/>
        <v>745.46759974660699</v>
      </c>
      <c r="BP268" s="2">
        <f t="shared" si="393"/>
        <v>58.766567708448285</v>
      </c>
      <c r="BQ268" s="2">
        <f t="shared" si="394"/>
        <v>6.8359974481681842</v>
      </c>
      <c r="BR268" s="11">
        <f t="shared" si="395"/>
        <v>3.1207860236381196E-2</v>
      </c>
      <c r="BS268" s="17">
        <f t="shared" si="371"/>
        <v>3.1592902021851377E-4</v>
      </c>
      <c r="BT268" s="17">
        <f t="shared" si="372"/>
        <v>2.2013773111132771E-3</v>
      </c>
      <c r="BU268" s="12">
        <f>(BU$3*temperature!$I378+BU$4*temperature!$I378^2+BU$5*temperature!$I378^6)*(K268/K$56)^$BW$1</f>
        <v>-21.644177380712289</v>
      </c>
      <c r="BV268" s="12">
        <f>(BV$3*temperature!$I378+BV$4*temperature!$I378^2+BV$5*temperature!$I378^6)*(L268/L$56)^$BW$1</f>
        <v>-15.598402553651495</v>
      </c>
      <c r="BW268" s="12">
        <f>(BW$3*temperature!$I378+BW$4*temperature!$I378^2+BW$5*temperature!$I378^6)*(M268/M$56)^$BW$1</f>
        <v>-14.222200781947073</v>
      </c>
      <c r="BX268" s="12">
        <f>(BX$3*temperature!$M378+BX$4*temperature!$M378^2+BX$5*temperature!$M378^6)*(K268/K$56)^$BW$1</f>
        <v>-21.644183501660237</v>
      </c>
      <c r="BY268" s="12">
        <f>(BY$3*temperature!$M378+BY$4*temperature!$M378^2+BY$5*temperature!$M378^6)*(L268/L$56)^$BW$1</f>
        <v>-15.598406572337721</v>
      </c>
      <c r="BZ268" s="12">
        <f>(BZ$3*temperature!$M378+BZ$4*temperature!$M378^2+BZ$5*temperature!$M378^6)*(M268/M$56)^$BW$1</f>
        <v>-14.222204126517163</v>
      </c>
      <c r="CA268" s="19">
        <f t="shared" si="381"/>
        <v>-6.1209479476076467E-6</v>
      </c>
      <c r="CB268" s="19">
        <f t="shared" si="382"/>
        <v>-4.0186862264590673E-6</v>
      </c>
      <c r="CC268" s="19">
        <f t="shared" si="383"/>
        <v>-3.3445700893253161E-6</v>
      </c>
      <c r="CD268" s="19">
        <f t="shared" si="384"/>
        <v>-2.480062198046433E-2</v>
      </c>
      <c r="CE268" s="19">
        <f t="shared" si="385"/>
        <v>-7.8352362030978324E-6</v>
      </c>
      <c r="CF268" s="19"/>
      <c r="CG268" s="19"/>
      <c r="CH268" s="19"/>
    </row>
    <row r="269" spans="1:86" x14ac:dyDescent="0.3">
      <c r="A269" s="2">
        <f t="shared" si="328"/>
        <v>2223</v>
      </c>
      <c r="B269" s="5">
        <f t="shared" si="329"/>
        <v>1165.4041634347905</v>
      </c>
      <c r="C269" s="5">
        <f t="shared" si="330"/>
        <v>2964.1623339218177</v>
      </c>
      <c r="D269" s="5">
        <f t="shared" si="331"/>
        <v>4369.9335491295351</v>
      </c>
      <c r="E269" s="15">
        <f t="shared" si="332"/>
        <v>7.3918968618370677E-8</v>
      </c>
      <c r="F269" s="15">
        <f t="shared" si="333"/>
        <v>1.4562532485016048E-7</v>
      </c>
      <c r="G269" s="15">
        <f t="shared" si="334"/>
        <v>2.9728892047740438E-7</v>
      </c>
      <c r="H269" s="5">
        <f t="shared" si="335"/>
        <v>288479.19237369724</v>
      </c>
      <c r="I269" s="5">
        <f t="shared" si="336"/>
        <v>137873.62322937575</v>
      </c>
      <c r="J269" s="5">
        <f t="shared" si="337"/>
        <v>48626.695566496135</v>
      </c>
      <c r="K269" s="5">
        <f t="shared" si="338"/>
        <v>247535.74890573914</v>
      </c>
      <c r="L269" s="5">
        <f t="shared" si="339"/>
        <v>46513.519739304633</v>
      </c>
      <c r="M269" s="5">
        <f t="shared" si="340"/>
        <v>11127.559497142074</v>
      </c>
      <c r="N269" s="15">
        <f t="shared" si="341"/>
        <v>4.0893844310274652E-4</v>
      </c>
      <c r="O269" s="15">
        <f t="shared" si="342"/>
        <v>2.3789077739564402E-3</v>
      </c>
      <c r="P269" s="15">
        <f t="shared" si="343"/>
        <v>2.299584122222198E-3</v>
      </c>
      <c r="Q269" s="5">
        <f t="shared" si="344"/>
        <v>4073.2094033857393</v>
      </c>
      <c r="R269" s="5">
        <f t="shared" si="345"/>
        <v>6074.7011678607678</v>
      </c>
      <c r="S269" s="5">
        <f t="shared" si="346"/>
        <v>3971.0827935798848</v>
      </c>
      <c r="T269" s="5">
        <f t="shared" si="347"/>
        <v>14.11959514261703</v>
      </c>
      <c r="U269" s="5">
        <f t="shared" si="348"/>
        <v>44.059922598497977</v>
      </c>
      <c r="V269" s="5">
        <f t="shared" si="349"/>
        <v>81.664664796099501</v>
      </c>
      <c r="W269" s="15">
        <f t="shared" si="350"/>
        <v>-1.0734613539272964E-2</v>
      </c>
      <c r="X269" s="15">
        <f t="shared" si="351"/>
        <v>-1.217998157191269E-2</v>
      </c>
      <c r="Y269" s="15">
        <f t="shared" si="352"/>
        <v>-9.7425357312937999E-3</v>
      </c>
      <c r="Z269" s="5">
        <f t="shared" si="367"/>
        <v>3812.8595513905384</v>
      </c>
      <c r="AA269" s="5">
        <f t="shared" si="368"/>
        <v>18059.731111123081</v>
      </c>
      <c r="AB269" s="5">
        <f t="shared" si="369"/>
        <v>71132.568618141595</v>
      </c>
      <c r="AC269" s="16">
        <f t="shared" si="353"/>
        <v>0.9751712173320366</v>
      </c>
      <c r="AD269" s="16">
        <f t="shared" si="354"/>
        <v>3.0630224038954226</v>
      </c>
      <c r="AE269" s="16">
        <f t="shared" si="355"/>
        <v>18.714651677910272</v>
      </c>
      <c r="AF269" s="15">
        <f t="shared" si="356"/>
        <v>-4.0504037456468023E-3</v>
      </c>
      <c r="AG269" s="15">
        <f t="shared" si="357"/>
        <v>2.9673830763510267E-4</v>
      </c>
      <c r="AH269" s="15">
        <f t="shared" si="358"/>
        <v>9.7937136394747881E-3</v>
      </c>
      <c r="AI269" s="1">
        <f t="shared" si="322"/>
        <v>572700.7067729776</v>
      </c>
      <c r="AJ269" s="1">
        <f t="shared" si="323"/>
        <v>268377.00477421918</v>
      </c>
      <c r="AK269" s="1">
        <f t="shared" si="324"/>
        <v>94761.201623636327</v>
      </c>
      <c r="AL269" s="14">
        <f t="shared" si="359"/>
        <v>91.49871818225057</v>
      </c>
      <c r="AM269" s="14">
        <f t="shared" si="360"/>
        <v>22.384012773103787</v>
      </c>
      <c r="AN269" s="14">
        <f t="shared" si="361"/>
        <v>7.0132686332920775</v>
      </c>
      <c r="AO269" s="11">
        <f t="shared" si="362"/>
        <v>2.4244248058546583E-3</v>
      </c>
      <c r="AP269" s="11">
        <f t="shared" si="363"/>
        <v>3.0541358217393783E-3</v>
      </c>
      <c r="AQ269" s="11">
        <f t="shared" si="364"/>
        <v>2.7704865437241577E-3</v>
      </c>
      <c r="AR269" s="1">
        <f t="shared" si="370"/>
        <v>288479.19237369724</v>
      </c>
      <c r="AS269" s="1">
        <f t="shared" si="365"/>
        <v>137873.62322937575</v>
      </c>
      <c r="AT269" s="1">
        <f t="shared" si="366"/>
        <v>48626.695566496135</v>
      </c>
      <c r="AU269" s="1">
        <f t="shared" si="325"/>
        <v>57695.838474739452</v>
      </c>
      <c r="AV269" s="1">
        <f t="shared" si="326"/>
        <v>27574.724645875151</v>
      </c>
      <c r="AW269" s="1">
        <f t="shared" si="327"/>
        <v>9725.3391132992274</v>
      </c>
      <c r="AX269" s="1">
        <f t="shared" si="386"/>
        <v>198028.59912459127</v>
      </c>
      <c r="AY269" s="1">
        <f t="shared" si="373"/>
        <v>37210.815791443711</v>
      </c>
      <c r="AZ269" s="1">
        <f t="shared" si="374"/>
        <v>8902.0475977136612</v>
      </c>
      <c r="BA269" s="1">
        <f t="shared" si="387"/>
        <v>14213.463495889477</v>
      </c>
      <c r="BB269" s="1">
        <f t="shared" si="388"/>
        <v>31195.895924210283</v>
      </c>
      <c r="BC269" s="1">
        <f t="shared" si="389"/>
        <v>39740.335619697384</v>
      </c>
      <c r="BD269" s="1">
        <f t="shared" si="390"/>
        <v>66.673725715929777</v>
      </c>
      <c r="BE269" s="2">
        <f t="shared" si="396"/>
        <v>0.05</v>
      </c>
      <c r="BF269" s="2">
        <f t="shared" si="397"/>
        <v>3.8949976355871406E-2</v>
      </c>
      <c r="BG269" s="2">
        <f t="shared" si="398"/>
        <v>0.05</v>
      </c>
      <c r="BH269" s="2">
        <f t="shared" si="375"/>
        <v>4.7854307682197339E-2</v>
      </c>
      <c r="BI269" s="2">
        <f t="shared" si="391"/>
        <v>2.5000000000000006E-4</v>
      </c>
      <c r="BJ269" s="2">
        <f t="shared" si="376"/>
        <v>1.5171006581229417E-4</v>
      </c>
      <c r="BK269" s="2">
        <f t="shared" si="377"/>
        <v>2.5000000000000006E-4</v>
      </c>
      <c r="BL269" s="2">
        <f t="shared" si="378"/>
        <v>72.119798093424322</v>
      </c>
      <c r="BM269" s="2">
        <f t="shared" si="379"/>
        <v>20.916816453908044</v>
      </c>
      <c r="BN269" s="2">
        <f t="shared" si="380"/>
        <v>12.156673891624036</v>
      </c>
      <c r="BO269" s="2">
        <f t="shared" si="392"/>
        <v>756.5953806729907</v>
      </c>
      <c r="BP269" s="2">
        <f t="shared" si="393"/>
        <v>59.471254935517734</v>
      </c>
      <c r="BQ269" s="2">
        <f t="shared" si="394"/>
        <v>6.8360663070578935</v>
      </c>
      <c r="BR269" s="11">
        <f t="shared" si="395"/>
        <v>3.1173322922054519E-2</v>
      </c>
      <c r="BS269" s="17">
        <f t="shared" si="371"/>
        <v>3.06367932597114E-4</v>
      </c>
      <c r="BT269" s="17">
        <f t="shared" si="372"/>
        <v>2.1372595253526961E-3</v>
      </c>
      <c r="BU269" s="12">
        <f>(BU$3*temperature!$I379+BU$4*temperature!$I379^2+BU$5*temperature!$I379^6)*(K269/K$56)^$BW$1</f>
        <v>-21.814056407016142</v>
      </c>
      <c r="BV269" s="12">
        <f>(BV$3*temperature!$I379+BV$4*temperature!$I379^2+BV$5*temperature!$I379^6)*(L269/L$56)^$BW$1</f>
        <v>-15.702059404066134</v>
      </c>
      <c r="BW269" s="12">
        <f>(BW$3*temperature!$I379+BW$4*temperature!$I379^2+BW$5*temperature!$I379^6)*(M269/M$56)^$BW$1</f>
        <v>-14.308006822674308</v>
      </c>
      <c r="BX269" s="12">
        <f>(BX$3*temperature!$M379+BX$4*temperature!$M379^2+BX$5*temperature!$M379^6)*(K269/K$56)^$BW$1</f>
        <v>-21.814062520965933</v>
      </c>
      <c r="BY269" s="12">
        <f>(BY$3*temperature!$M379+BY$4*temperature!$M379^2+BY$5*temperature!$M379^6)*(L269/L$56)^$BW$1</f>
        <v>-15.702063415442272</v>
      </c>
      <c r="BZ269" s="12">
        <f>(BZ$3*temperature!$M379+BZ$4*temperature!$M379^2+BZ$5*temperature!$M379^6)*(M269/M$56)^$BW$1</f>
        <v>-14.30801016056369</v>
      </c>
      <c r="CA269" s="19">
        <f t="shared" si="381"/>
        <v>-6.1139497908868634E-6</v>
      </c>
      <c r="CB269" s="19">
        <f t="shared" si="382"/>
        <v>-4.0113761379245716E-6</v>
      </c>
      <c r="CC269" s="19">
        <f t="shared" si="383"/>
        <v>-3.3378893817825883E-6</v>
      </c>
      <c r="CD269" s="19">
        <f t="shared" si="384"/>
        <v>-2.4791207909624805E-2</v>
      </c>
      <c r="CE269" s="19">
        <f t="shared" si="385"/>
        <v>-7.5952311138569714E-6</v>
      </c>
      <c r="CF269" s="19"/>
      <c r="CG269" s="19"/>
      <c r="CH269" s="19"/>
    </row>
    <row r="270" spans="1:86" x14ac:dyDescent="0.3">
      <c r="A270" s="2">
        <f t="shared" si="328"/>
        <v>2224</v>
      </c>
      <c r="B270" s="5">
        <f t="shared" si="329"/>
        <v>1165.4042452729907</v>
      </c>
      <c r="C270" s="5">
        <f t="shared" si="330"/>
        <v>2964.1627439960653</v>
      </c>
      <c r="D270" s="5">
        <f t="shared" si="331"/>
        <v>4369.9347833057209</v>
      </c>
      <c r="E270" s="15">
        <f t="shared" si="332"/>
        <v>7.0223020187452136E-8</v>
      </c>
      <c r="F270" s="15">
        <f t="shared" si="333"/>
        <v>1.3834405860765245E-7</v>
      </c>
      <c r="G270" s="15">
        <f t="shared" si="334"/>
        <v>2.8242447445353414E-7</v>
      </c>
      <c r="H270" s="5">
        <f t="shared" si="335"/>
        <v>288587.36359227786</v>
      </c>
      <c r="I270" s="5">
        <f t="shared" si="336"/>
        <v>138196.42095324717</v>
      </c>
      <c r="J270" s="5">
        <f t="shared" si="337"/>
        <v>48736.883557297304</v>
      </c>
      <c r="K270" s="5">
        <f t="shared" si="338"/>
        <v>247628.5501471445</v>
      </c>
      <c r="L270" s="5">
        <f t="shared" si="339"/>
        <v>46622.41343973609</v>
      </c>
      <c r="M270" s="5">
        <f t="shared" si="340"/>
        <v>11152.771373953859</v>
      </c>
      <c r="N270" s="15">
        <f t="shared" si="341"/>
        <v>3.7490036011211814E-4</v>
      </c>
      <c r="O270" s="15">
        <f t="shared" si="342"/>
        <v>2.3411193356637217E-3</v>
      </c>
      <c r="P270" s="15">
        <f t="shared" si="343"/>
        <v>2.2657148513347547E-3</v>
      </c>
      <c r="Q270" s="5">
        <f t="shared" si="344"/>
        <v>4030.9960130500804</v>
      </c>
      <c r="R270" s="5">
        <f t="shared" si="345"/>
        <v>6014.7606332197502</v>
      </c>
      <c r="S270" s="5">
        <f t="shared" si="346"/>
        <v>3941.3051750348027</v>
      </c>
      <c r="T270" s="5">
        <f t="shared" si="347"/>
        <v>13.96802674543004</v>
      </c>
      <c r="U270" s="5">
        <f t="shared" si="348"/>
        <v>43.523273553188375</v>
      </c>
      <c r="V270" s="5">
        <f t="shared" si="349"/>
        <v>80.869043881339365</v>
      </c>
      <c r="W270" s="15">
        <f t="shared" si="350"/>
        <v>-1.0734613539272964E-2</v>
      </c>
      <c r="X270" s="15">
        <f t="shared" si="351"/>
        <v>-1.217998157191269E-2</v>
      </c>
      <c r="Y270" s="15">
        <f t="shared" si="352"/>
        <v>-9.7425357312937999E-3</v>
      </c>
      <c r="Z270" s="5">
        <f t="shared" si="367"/>
        <v>3758.1886555952683</v>
      </c>
      <c r="AA270" s="5">
        <f t="shared" si="368"/>
        <v>17887.512011619114</v>
      </c>
      <c r="AB270" s="5">
        <f t="shared" si="369"/>
        <v>71293.011160919312</v>
      </c>
      <c r="AC270" s="16">
        <f t="shared" si="353"/>
        <v>0.97122138018070792</v>
      </c>
      <c r="AD270" s="16">
        <f t="shared" si="354"/>
        <v>3.0639313199798028</v>
      </c>
      <c r="AE270" s="16">
        <f t="shared" si="355"/>
        <v>18.897937617306241</v>
      </c>
      <c r="AF270" s="15">
        <f t="shared" si="356"/>
        <v>-4.0504037456468023E-3</v>
      </c>
      <c r="AG270" s="15">
        <f t="shared" si="357"/>
        <v>2.9673830763510267E-4</v>
      </c>
      <c r="AH270" s="15">
        <f t="shared" si="358"/>
        <v>9.7937136394747881E-3</v>
      </c>
      <c r="AI270" s="1">
        <f t="shared" si="322"/>
        <v>573126.47457041929</v>
      </c>
      <c r="AJ270" s="1">
        <f t="shared" si="323"/>
        <v>269114.02894267242</v>
      </c>
      <c r="AK270" s="1">
        <f t="shared" si="324"/>
        <v>95010.420574571923</v>
      </c>
      <c r="AL270" s="14">
        <f t="shared" si="359"/>
        <v>91.718331626694862</v>
      </c>
      <c r="AM270" s="14">
        <f t="shared" si="360"/>
        <v>22.451692950195948</v>
      </c>
      <c r="AN270" s="14">
        <f t="shared" si="361"/>
        <v>7.0325044980043758</v>
      </c>
      <c r="AO270" s="11">
        <f t="shared" si="362"/>
        <v>2.4001805577961118E-3</v>
      </c>
      <c r="AP270" s="11">
        <f t="shared" si="363"/>
        <v>3.0235944635219844E-3</v>
      </c>
      <c r="AQ270" s="11">
        <f t="shared" si="364"/>
        <v>2.7427816782869159E-3</v>
      </c>
      <c r="AR270" s="1">
        <f t="shared" si="370"/>
        <v>288587.36359227786</v>
      </c>
      <c r="AS270" s="1">
        <f t="shared" si="365"/>
        <v>138196.42095324717</v>
      </c>
      <c r="AT270" s="1">
        <f t="shared" si="366"/>
        <v>48736.883557297304</v>
      </c>
      <c r="AU270" s="1">
        <f t="shared" si="325"/>
        <v>57717.472718455574</v>
      </c>
      <c r="AV270" s="1">
        <f t="shared" si="326"/>
        <v>27639.284190649436</v>
      </c>
      <c r="AW270" s="1">
        <f t="shared" si="327"/>
        <v>9747.3767114594611</v>
      </c>
      <c r="AX270" s="1">
        <f t="shared" si="386"/>
        <v>198102.84011771559</v>
      </c>
      <c r="AY270" s="1">
        <f t="shared" si="373"/>
        <v>37297.930751788874</v>
      </c>
      <c r="AZ270" s="1">
        <f t="shared" si="374"/>
        <v>8922.2170991630883</v>
      </c>
      <c r="BA270" s="1">
        <f t="shared" si="387"/>
        <v>14213.901322594558</v>
      </c>
      <c r="BB270" s="1">
        <f t="shared" si="388"/>
        <v>31202.831588296471</v>
      </c>
      <c r="BC270" s="1">
        <f t="shared" si="389"/>
        <v>39750.23666994115</v>
      </c>
      <c r="BD270" s="1">
        <f t="shared" si="390"/>
        <v>64.746164106856909</v>
      </c>
      <c r="BE270" s="2">
        <f t="shared" si="396"/>
        <v>0.05</v>
      </c>
      <c r="BF270" s="2">
        <f t="shared" si="397"/>
        <v>3.8949976355871406E-2</v>
      </c>
      <c r="BG270" s="2">
        <f t="shared" si="398"/>
        <v>0.05</v>
      </c>
      <c r="BH270" s="2">
        <f t="shared" si="375"/>
        <v>4.7873249727965431E-2</v>
      </c>
      <c r="BI270" s="2">
        <f t="shared" si="391"/>
        <v>2.5000000000000006E-4</v>
      </c>
      <c r="BJ270" s="2">
        <f t="shared" si="376"/>
        <v>1.5171006581229417E-4</v>
      </c>
      <c r="BK270" s="2">
        <f t="shared" si="377"/>
        <v>2.5000000000000006E-4</v>
      </c>
      <c r="BL270" s="2">
        <f t="shared" si="378"/>
        <v>72.146840898069485</v>
      </c>
      <c r="BM270" s="2">
        <f t="shared" si="379"/>
        <v>20.965788117840638</v>
      </c>
      <c r="BN270" s="2">
        <f t="shared" si="380"/>
        <v>12.18422088932433</v>
      </c>
      <c r="BO270" s="2">
        <f t="shared" si="392"/>
        <v>767.88950752278799</v>
      </c>
      <c r="BP270" s="2">
        <f t="shared" si="393"/>
        <v>60.184416089823799</v>
      </c>
      <c r="BQ270" s="2">
        <f t="shared" si="394"/>
        <v>6.8361376190564673</v>
      </c>
      <c r="BR270" s="11">
        <f t="shared" si="395"/>
        <v>3.1139123585846223E-2</v>
      </c>
      <c r="BS270" s="17">
        <f t="shared" si="371"/>
        <v>2.9710614674258022E-4</v>
      </c>
      <c r="BT270" s="17">
        <f t="shared" si="372"/>
        <v>2.0750092479152387E-3</v>
      </c>
      <c r="BU270" s="12">
        <f>(BU$3*temperature!$I380+BU$4*temperature!$I380^2+BU$5*temperature!$I380^6)*(K270/K$56)^$BW$1</f>
        <v>-21.983751184697091</v>
      </c>
      <c r="BV270" s="12">
        <f>(BV$3*temperature!$I380+BV$4*temperature!$I380^2+BV$5*temperature!$I380^6)*(L270/L$56)^$BW$1</f>
        <v>-15.805495355820316</v>
      </c>
      <c r="BW270" s="12">
        <f>(BW$3*temperature!$I380+BW$4*temperature!$I380^2+BW$5*temperature!$I380^6)*(M270/M$56)^$BW$1</f>
        <v>-14.393611990582448</v>
      </c>
      <c r="BX270" s="12">
        <f>(BX$3*temperature!$M380+BX$4*temperature!$M380^2+BX$5*temperature!$M380^6)*(K270/K$56)^$BW$1</f>
        <v>-21.983757291690758</v>
      </c>
      <c r="BY270" s="12">
        <f>(BY$3*temperature!$M380+BY$4*temperature!$M380^2+BY$5*temperature!$M380^6)*(L270/L$56)^$BW$1</f>
        <v>-15.805499359934835</v>
      </c>
      <c r="BZ270" s="12">
        <f>(BZ$3*temperature!$M380+BZ$4*temperature!$M380^2+BZ$5*temperature!$M380^6)*(M270/M$56)^$BW$1</f>
        <v>-14.393615321838428</v>
      </c>
      <c r="CA270" s="19">
        <f t="shared" si="381"/>
        <v>-6.106993666321614E-6</v>
      </c>
      <c r="CB270" s="19">
        <f t="shared" si="382"/>
        <v>-4.0041145190627958E-6</v>
      </c>
      <c r="CC270" s="19">
        <f t="shared" si="383"/>
        <v>-3.3312559803988506E-6</v>
      </c>
      <c r="CD270" s="19">
        <f t="shared" si="384"/>
        <v>-2.478110532076154E-2</v>
      </c>
      <c r="CE270" s="19">
        <f t="shared" si="385"/>
        <v>-7.3626187138735138E-6</v>
      </c>
      <c r="CF270" s="19"/>
      <c r="CG270" s="19"/>
      <c r="CH270" s="19"/>
    </row>
    <row r="271" spans="1:86" x14ac:dyDescent="0.3">
      <c r="A271" s="2">
        <f t="shared" si="328"/>
        <v>2225</v>
      </c>
      <c r="B271" s="5">
        <f t="shared" si="329"/>
        <v>1165.4043230192863</v>
      </c>
      <c r="C271" s="5">
        <f t="shared" si="330"/>
        <v>2964.1631335666543</v>
      </c>
      <c r="D271" s="5">
        <f t="shared" si="331"/>
        <v>4369.9359557734288</v>
      </c>
      <c r="E271" s="15">
        <f t="shared" si="332"/>
        <v>6.6711869178079529E-8</v>
      </c>
      <c r="F271" s="15">
        <f t="shared" si="333"/>
        <v>1.3142685567726982E-7</v>
      </c>
      <c r="G271" s="15">
        <f t="shared" si="334"/>
        <v>2.6830325073085743E-7</v>
      </c>
      <c r="H271" s="5">
        <f t="shared" si="335"/>
        <v>288685.84009748854</v>
      </c>
      <c r="I271" s="5">
        <f t="shared" si="336"/>
        <v>138514.80555930285</v>
      </c>
      <c r="J271" s="5">
        <f t="shared" si="337"/>
        <v>48845.687200800639</v>
      </c>
      <c r="K271" s="5">
        <f t="shared" si="338"/>
        <v>247713.03349001828</v>
      </c>
      <c r="L271" s="5">
        <f t="shared" si="339"/>
        <v>46729.81860908369</v>
      </c>
      <c r="M271" s="5">
        <f t="shared" si="340"/>
        <v>11177.666605449258</v>
      </c>
      <c r="N271" s="15">
        <f t="shared" si="341"/>
        <v>3.4116963824870616E-4</v>
      </c>
      <c r="O271" s="15">
        <f t="shared" si="342"/>
        <v>2.3037239263992149E-3</v>
      </c>
      <c r="P271" s="15">
        <f t="shared" si="343"/>
        <v>2.2322013659796802E-3</v>
      </c>
      <c r="Q271" s="5">
        <f t="shared" si="344"/>
        <v>3989.0855854282099</v>
      </c>
      <c r="R271" s="5">
        <f t="shared" si="345"/>
        <v>5955.1893201386056</v>
      </c>
      <c r="S271" s="5">
        <f t="shared" si="346"/>
        <v>3911.6199920824151</v>
      </c>
      <c r="T271" s="5">
        <f t="shared" si="347"/>
        <v>13.81808537641162</v>
      </c>
      <c r="U271" s="5">
        <f t="shared" si="348"/>
        <v>42.993160883361227</v>
      </c>
      <c r="V271" s="5">
        <f t="shared" si="349"/>
        <v>80.081174331769844</v>
      </c>
      <c r="W271" s="15">
        <f t="shared" si="350"/>
        <v>-1.0734613539272964E-2</v>
      </c>
      <c r="X271" s="15">
        <f t="shared" si="351"/>
        <v>-1.217998157191269E-2</v>
      </c>
      <c r="Y271" s="15">
        <f t="shared" si="352"/>
        <v>-9.7425357312937999E-3</v>
      </c>
      <c r="Z271" s="5">
        <f t="shared" si="367"/>
        <v>3704.1756119608676</v>
      </c>
      <c r="AA271" s="5">
        <f t="shared" si="368"/>
        <v>17716.267172364849</v>
      </c>
      <c r="AB271" s="5">
        <f t="shared" si="369"/>
        <v>71451.399990403981</v>
      </c>
      <c r="AC271" s="16">
        <f t="shared" si="353"/>
        <v>0.96728754146457174</v>
      </c>
      <c r="AD271" s="16">
        <f t="shared" si="354"/>
        <v>3.0648405057744039</v>
      </c>
      <c r="AE271" s="16">
        <f t="shared" si="355"/>
        <v>19.083018606706798</v>
      </c>
      <c r="AF271" s="15">
        <f t="shared" si="356"/>
        <v>-4.0504037456468023E-3</v>
      </c>
      <c r="AG271" s="15">
        <f t="shared" si="357"/>
        <v>2.9673830763510267E-4</v>
      </c>
      <c r="AH271" s="15">
        <f t="shared" si="358"/>
        <v>9.7937136394747881E-3</v>
      </c>
      <c r="AI271" s="1">
        <f t="shared" si="322"/>
        <v>573531.29983183299</v>
      </c>
      <c r="AJ271" s="1">
        <f t="shared" si="323"/>
        <v>269841.91023905465</v>
      </c>
      <c r="AK271" s="1">
        <f t="shared" si="324"/>
        <v>95256.755228574199</v>
      </c>
      <c r="AL271" s="14">
        <f t="shared" si="359"/>
        <v>91.93627077749511</v>
      </c>
      <c r="AM271" s="14">
        <f t="shared" si="360"/>
        <v>22.518898916551848</v>
      </c>
      <c r="AN271" s="14">
        <f t="shared" si="361"/>
        <v>7.0516002362490768</v>
      </c>
      <c r="AO271" s="11">
        <f t="shared" si="362"/>
        <v>2.3761787522181507E-3</v>
      </c>
      <c r="AP271" s="11">
        <f t="shared" si="363"/>
        <v>2.9933585188867645E-3</v>
      </c>
      <c r="AQ271" s="11">
        <f t="shared" si="364"/>
        <v>2.7153538615040467E-3</v>
      </c>
      <c r="AR271" s="1">
        <f t="shared" si="370"/>
        <v>288685.84009748854</v>
      </c>
      <c r="AS271" s="1">
        <f t="shared" si="365"/>
        <v>138514.80555930285</v>
      </c>
      <c r="AT271" s="1">
        <f t="shared" si="366"/>
        <v>48845.687200800639</v>
      </c>
      <c r="AU271" s="1">
        <f t="shared" si="325"/>
        <v>57737.168019497709</v>
      </c>
      <c r="AV271" s="1">
        <f t="shared" si="326"/>
        <v>27702.961111860572</v>
      </c>
      <c r="AW271" s="1">
        <f t="shared" si="327"/>
        <v>9769.1374401601279</v>
      </c>
      <c r="AX271" s="1">
        <f t="shared" si="386"/>
        <v>198170.42679201465</v>
      </c>
      <c r="AY271" s="1">
        <f t="shared" si="373"/>
        <v>37383.854887266949</v>
      </c>
      <c r="AZ271" s="1">
        <f t="shared" si="374"/>
        <v>8942.1332843594046</v>
      </c>
      <c r="BA271" s="1">
        <f t="shared" si="387"/>
        <v>14214.299803592583</v>
      </c>
      <c r="BB271" s="1">
        <f t="shared" si="388"/>
        <v>31209.656449158185</v>
      </c>
      <c r="BC271" s="1">
        <f t="shared" si="389"/>
        <v>39759.991041152898</v>
      </c>
      <c r="BD271" s="1">
        <f t="shared" si="390"/>
        <v>62.874102675981263</v>
      </c>
      <c r="BE271" s="2">
        <f t="shared" si="396"/>
        <v>0.05</v>
      </c>
      <c r="BF271" s="2">
        <f t="shared" si="397"/>
        <v>3.8949976355871406E-2</v>
      </c>
      <c r="BG271" s="2">
        <f t="shared" si="398"/>
        <v>0.05</v>
      </c>
      <c r="BH271" s="2">
        <f t="shared" si="375"/>
        <v>4.7892093391371821E-2</v>
      </c>
      <c r="BI271" s="2">
        <f t="shared" si="391"/>
        <v>2.5000000000000006E-4</v>
      </c>
      <c r="BJ271" s="2">
        <f t="shared" si="376"/>
        <v>1.5171006581229417E-4</v>
      </c>
      <c r="BK271" s="2">
        <f t="shared" si="377"/>
        <v>2.5000000000000006E-4</v>
      </c>
      <c r="BL271" s="2">
        <f t="shared" si="378"/>
        <v>72.171460024372152</v>
      </c>
      <c r="BM271" s="2">
        <f t="shared" si="379"/>
        <v>21.014090267378965</v>
      </c>
      <c r="BN271" s="2">
        <f t="shared" si="380"/>
        <v>12.211421800200164</v>
      </c>
      <c r="BO271" s="2">
        <f t="shared" si="392"/>
        <v>779.35246688984023</v>
      </c>
      <c r="BP271" s="2">
        <f t="shared" si="393"/>
        <v>60.906153073698569</v>
      </c>
      <c r="BQ271" s="2">
        <f t="shared" si="394"/>
        <v>6.836211355881157</v>
      </c>
      <c r="BR271" s="11">
        <f t="shared" si="395"/>
        <v>3.1105257768553968E-2</v>
      </c>
      <c r="BS271" s="17">
        <f t="shared" si="371"/>
        <v>2.881339093306598E-4</v>
      </c>
      <c r="BT271" s="17">
        <f t="shared" si="372"/>
        <v>2.0145720853546006E-3</v>
      </c>
      <c r="BU271" s="12">
        <f>(BU$3*temperature!$I381+BU$4*temperature!$I381^2+BU$5*temperature!$I381^6)*(K271/K$56)^$BW$1</f>
        <v>-22.153261863036338</v>
      </c>
      <c r="BV271" s="12">
        <f>(BV$3*temperature!$I381+BV$4*temperature!$I381^2+BV$5*temperature!$I381^6)*(L271/L$56)^$BW$1</f>
        <v>-15.9087109613717</v>
      </c>
      <c r="BW271" s="12">
        <f>(BW$3*temperature!$I381+BW$4*temperature!$I381^2+BW$5*temperature!$I381^6)*(M271/M$56)^$BW$1</f>
        <v>-14.479016811831229</v>
      </c>
      <c r="BX271" s="12">
        <f>(BX$3*temperature!$M381+BX$4*temperature!$M381^2+BX$5*temperature!$M381^6)*(K271/K$56)^$BW$1</f>
        <v>-22.153267963116321</v>
      </c>
      <c r="BY271" s="12">
        <f>(BY$3*temperature!$M381+BY$4*temperature!$M381^2+BY$5*temperature!$M381^6)*(L271/L$56)^$BW$1</f>
        <v>-15.908714958272958</v>
      </c>
      <c r="BZ271" s="12">
        <f>(BZ$3*temperature!$M381+BZ$4*temperature!$M381^2+BZ$5*temperature!$M381^6)*(M271/M$56)^$BW$1</f>
        <v>-14.479020136500854</v>
      </c>
      <c r="CA271" s="19">
        <f t="shared" si="381"/>
        <v>-6.1000799824739715E-6</v>
      </c>
      <c r="CB271" s="19">
        <f t="shared" si="382"/>
        <v>-3.996901257963259E-6</v>
      </c>
      <c r="CC271" s="19">
        <f t="shared" si="383"/>
        <v>-3.3246696240496476E-6</v>
      </c>
      <c r="CD271" s="19">
        <f t="shared" si="384"/>
        <v>-2.4770324874912181E-2</v>
      </c>
      <c r="CE271" s="19">
        <f t="shared" si="385"/>
        <v>-7.1371705415989334E-6</v>
      </c>
      <c r="CF271" s="19"/>
      <c r="CG271" s="19"/>
      <c r="CH271" s="19"/>
    </row>
    <row r="272" spans="1:86" x14ac:dyDescent="0.3">
      <c r="A272" s="2">
        <f t="shared" si="328"/>
        <v>2226</v>
      </c>
      <c r="B272" s="5">
        <f t="shared" si="329"/>
        <v>1165.4043968782721</v>
      </c>
      <c r="C272" s="5">
        <f t="shared" si="330"/>
        <v>2964.1635036587622</v>
      </c>
      <c r="D272" s="5">
        <f t="shared" si="331"/>
        <v>4369.9370696180504</v>
      </c>
      <c r="E272" s="15">
        <f t="shared" si="332"/>
        <v>6.337627571917555E-8</v>
      </c>
      <c r="F272" s="15">
        <f t="shared" si="333"/>
        <v>1.2485551289340633E-7</v>
      </c>
      <c r="G272" s="15">
        <f t="shared" si="334"/>
        <v>2.5488808819431452E-7</v>
      </c>
      <c r="H272" s="5">
        <f t="shared" si="335"/>
        <v>288774.69906072138</v>
      </c>
      <c r="I272" s="5">
        <f t="shared" si="336"/>
        <v>138828.7967489709</v>
      </c>
      <c r="J272" s="5">
        <f t="shared" si="337"/>
        <v>48953.113277187789</v>
      </c>
      <c r="K272" s="5">
        <f t="shared" si="338"/>
        <v>247789.26511196632</v>
      </c>
      <c r="L272" s="5">
        <f t="shared" si="339"/>
        <v>46835.741880503578</v>
      </c>
      <c r="M272" s="5">
        <f t="shared" si="340"/>
        <v>11202.246736579775</v>
      </c>
      <c r="N272" s="15">
        <f t="shared" si="341"/>
        <v>3.0774166733982256E-4</v>
      </c>
      <c r="O272" s="15">
        <f t="shared" si="342"/>
        <v>2.2667169394767761E-3</v>
      </c>
      <c r="P272" s="15">
        <f t="shared" si="343"/>
        <v>2.199039566856742E-3</v>
      </c>
      <c r="Q272" s="5">
        <f t="shared" si="344"/>
        <v>3947.4789734234364</v>
      </c>
      <c r="R272" s="5">
        <f t="shared" si="345"/>
        <v>5895.9902743541197</v>
      </c>
      <c r="S272" s="5">
        <f t="shared" si="346"/>
        <v>3882.0298877449832</v>
      </c>
      <c r="T272" s="5">
        <f t="shared" si="347"/>
        <v>13.669753570043163</v>
      </c>
      <c r="U272" s="5">
        <f t="shared" si="348"/>
        <v>42.469504976083613</v>
      </c>
      <c r="V272" s="5">
        <f t="shared" si="349"/>
        <v>79.300980629438612</v>
      </c>
      <c r="W272" s="15">
        <f t="shared" si="350"/>
        <v>-1.0734613539272964E-2</v>
      </c>
      <c r="X272" s="15">
        <f t="shared" si="351"/>
        <v>-1.217998157191269E-2</v>
      </c>
      <c r="Y272" s="15">
        <f t="shared" si="352"/>
        <v>-9.7425357312937999E-3</v>
      </c>
      <c r="Z272" s="5">
        <f t="shared" si="367"/>
        <v>3650.815733439827</v>
      </c>
      <c r="AA272" s="5">
        <f t="shared" si="368"/>
        <v>17546.006980151156</v>
      </c>
      <c r="AB272" s="5">
        <f t="shared" si="369"/>
        <v>71607.745214630617</v>
      </c>
      <c r="AC272" s="16">
        <f t="shared" si="353"/>
        <v>0.96336963638350614</v>
      </c>
      <c r="AD272" s="16">
        <f t="shared" si="354"/>
        <v>3.0657499613592591</v>
      </c>
      <c r="AE272" s="16">
        <f t="shared" si="355"/>
        <v>19.269912226317654</v>
      </c>
      <c r="AF272" s="15">
        <f t="shared" si="356"/>
        <v>-4.0504037456468023E-3</v>
      </c>
      <c r="AG272" s="15">
        <f t="shared" si="357"/>
        <v>2.9673830763510267E-4</v>
      </c>
      <c r="AH272" s="15">
        <f t="shared" si="358"/>
        <v>9.7937136394747881E-3</v>
      </c>
      <c r="AI272" s="1">
        <f t="shared" si="322"/>
        <v>573915.33786814741</v>
      </c>
      <c r="AJ272" s="1">
        <f t="shared" si="323"/>
        <v>270560.68032700976</v>
      </c>
      <c r="AK272" s="1">
        <f t="shared" si="324"/>
        <v>95500.217145876901</v>
      </c>
      <c r="AL272" s="14">
        <f t="shared" si="359"/>
        <v>92.152543220542981</v>
      </c>
      <c r="AM272" s="14">
        <f t="shared" si="360"/>
        <v>22.585631983080578</v>
      </c>
      <c r="AN272" s="14">
        <f t="shared" si="361"/>
        <v>7.0705563502810458</v>
      </c>
      <c r="AO272" s="11">
        <f t="shared" si="362"/>
        <v>2.3524169646959693E-3</v>
      </c>
      <c r="AP272" s="11">
        <f t="shared" si="363"/>
        <v>2.9634249336978969E-3</v>
      </c>
      <c r="AQ272" s="11">
        <f t="shared" si="364"/>
        <v>2.6882003228890063E-3</v>
      </c>
      <c r="AR272" s="1">
        <f t="shared" si="370"/>
        <v>288774.69906072138</v>
      </c>
      <c r="AS272" s="1">
        <f t="shared" si="365"/>
        <v>138828.7967489709</v>
      </c>
      <c r="AT272" s="1">
        <f t="shared" si="366"/>
        <v>48953.113277187789</v>
      </c>
      <c r="AU272" s="1">
        <f t="shared" si="325"/>
        <v>57754.939812144279</v>
      </c>
      <c r="AV272" s="1">
        <f t="shared" si="326"/>
        <v>27765.759349794182</v>
      </c>
      <c r="AW272" s="1">
        <f t="shared" si="327"/>
        <v>9790.6226554375589</v>
      </c>
      <c r="AX272" s="1">
        <f t="shared" si="386"/>
        <v>198231.41208957307</v>
      </c>
      <c r="AY272" s="1">
        <f t="shared" si="373"/>
        <v>37468.593504402852</v>
      </c>
      <c r="AZ272" s="1">
        <f t="shared" si="374"/>
        <v>8961.7973892638202</v>
      </c>
      <c r="BA272" s="1">
        <f t="shared" si="387"/>
        <v>14214.659292760736</v>
      </c>
      <c r="BB272" s="1">
        <f t="shared" si="388"/>
        <v>31216.371662024259</v>
      </c>
      <c r="BC272" s="1">
        <f t="shared" si="389"/>
        <v>39769.60028947008</v>
      </c>
      <c r="BD272" s="1">
        <f t="shared" si="390"/>
        <v>61.055952384823755</v>
      </c>
      <c r="BE272" s="2">
        <f t="shared" si="396"/>
        <v>0.05</v>
      </c>
      <c r="BF272" s="2">
        <f t="shared" si="397"/>
        <v>3.8949976355871406E-2</v>
      </c>
      <c r="BG272" s="2">
        <f t="shared" si="398"/>
        <v>0.05</v>
      </c>
      <c r="BH272" s="2">
        <f t="shared" si="375"/>
        <v>4.7910837835690674E-2</v>
      </c>
      <c r="BI272" s="2">
        <f t="shared" si="391"/>
        <v>2.5000000000000006E-4</v>
      </c>
      <c r="BJ272" s="2">
        <f t="shared" si="376"/>
        <v>1.5171006581229417E-4</v>
      </c>
      <c r="BK272" s="2">
        <f t="shared" si="377"/>
        <v>2.5000000000000006E-4</v>
      </c>
      <c r="BL272" s="2">
        <f t="shared" si="378"/>
        <v>72.193674765180361</v>
      </c>
      <c r="BM272" s="2">
        <f t="shared" si="379"/>
        <v>21.061725891427987</v>
      </c>
      <c r="BN272" s="2">
        <f t="shared" si="380"/>
        <v>12.238278319296951</v>
      </c>
      <c r="BO272" s="2">
        <f t="shared" si="392"/>
        <v>790.98678253102537</v>
      </c>
      <c r="BP272" s="2">
        <f t="shared" si="393"/>
        <v>61.636569015429743</v>
      </c>
      <c r="BQ272" s="2">
        <f t="shared" si="394"/>
        <v>6.8362874896367902</v>
      </c>
      <c r="BR272" s="11">
        <f t="shared" si="395"/>
        <v>3.1071721070864838E-2</v>
      </c>
      <c r="BS272" s="17">
        <f t="shared" si="371"/>
        <v>2.7944180010702215E-4</v>
      </c>
      <c r="BT272" s="17">
        <f t="shared" si="372"/>
        <v>1.9558952284996121E-3</v>
      </c>
      <c r="BU272" s="12">
        <f>(BU$3*temperature!$I382+BU$4*temperature!$I382^2+BU$5*temperature!$I382^6)*(K272/K$56)^$BW$1</f>
        <v>-22.322588676521718</v>
      </c>
      <c r="BV272" s="12">
        <f>(BV$3*temperature!$I382+BV$4*temperature!$I382^2+BV$5*temperature!$I382^6)*(L272/L$56)^$BW$1</f>
        <v>-16.011706813368495</v>
      </c>
      <c r="BW272" s="12">
        <f>(BW$3*temperature!$I382+BW$4*temperature!$I382^2+BW$5*temperature!$I382^6)*(M272/M$56)^$BW$1</f>
        <v>-14.564221843952966</v>
      </c>
      <c r="BX272" s="12">
        <f>(BX$3*temperature!$M382+BX$4*temperature!$M382^2+BX$5*temperature!$M382^6)*(K272/K$56)^$BW$1</f>
        <v>-22.322594769730784</v>
      </c>
      <c r="BY272" s="12">
        <f>(BY$3*temperature!$M382+BY$4*temperature!$M382^2+BY$5*temperature!$M382^6)*(L272/L$56)^$BW$1</f>
        <v>-16.01171080310468</v>
      </c>
      <c r="BZ272" s="12">
        <f>(BZ$3*temperature!$M382+BZ$4*temperature!$M382^2+BZ$5*temperature!$M382^6)*(M272/M$56)^$BW$1</f>
        <v>-14.564225162083</v>
      </c>
      <c r="CA272" s="19">
        <f t="shared" si="381"/>
        <v>-6.0932090661935945E-6</v>
      </c>
      <c r="CB272" s="19">
        <f t="shared" si="382"/>
        <v>-3.9897361858720615E-6</v>
      </c>
      <c r="CC272" s="19">
        <f t="shared" si="383"/>
        <v>-3.3181300338469555E-6</v>
      </c>
      <c r="CD272" s="19">
        <f t="shared" si="384"/>
        <v>-2.4758876838499103E-2</v>
      </c>
      <c r="CE272" s="19">
        <f t="shared" si="385"/>
        <v>-6.9186651123782468E-6</v>
      </c>
      <c r="CF272" s="19"/>
      <c r="CG272" s="19"/>
      <c r="CH272" s="19"/>
    </row>
    <row r="273" spans="1:86" x14ac:dyDescent="0.3">
      <c r="A273" s="2">
        <f t="shared" si="328"/>
        <v>2227</v>
      </c>
      <c r="B273" s="5">
        <f t="shared" si="329"/>
        <v>1165.4044670443129</v>
      </c>
      <c r="C273" s="5">
        <f t="shared" si="330"/>
        <v>2964.1638552463087</v>
      </c>
      <c r="D273" s="5">
        <f t="shared" si="331"/>
        <v>4369.9381277707107</v>
      </c>
      <c r="E273" s="15">
        <f t="shared" si="332"/>
        <v>6.0207461933216772E-8</v>
      </c>
      <c r="F273" s="15">
        <f t="shared" si="333"/>
        <v>1.1861273724873601E-7</v>
      </c>
      <c r="G273" s="15">
        <f t="shared" si="334"/>
        <v>2.4214368378459877E-7</v>
      </c>
      <c r="H273" s="5">
        <f t="shared" si="335"/>
        <v>288854.017419732</v>
      </c>
      <c r="I273" s="5">
        <f t="shared" si="336"/>
        <v>139138.41449567321</v>
      </c>
      <c r="J273" s="5">
        <f t="shared" si="337"/>
        <v>49059.168634407935</v>
      </c>
      <c r="K273" s="5">
        <f t="shared" si="338"/>
        <v>247857.31099205467</v>
      </c>
      <c r="L273" s="5">
        <f t="shared" si="339"/>
        <v>46940.189979514951</v>
      </c>
      <c r="M273" s="5">
        <f t="shared" si="340"/>
        <v>11226.513328104047</v>
      </c>
      <c r="N273" s="15">
        <f t="shared" si="341"/>
        <v>2.7461189675670461E-4</v>
      </c>
      <c r="O273" s="15">
        <f t="shared" si="342"/>
        <v>2.2300938304311568E-3</v>
      </c>
      <c r="P273" s="15">
        <f t="shared" si="343"/>
        <v>2.1662254095005107E-3</v>
      </c>
      <c r="Q273" s="5">
        <f t="shared" si="344"/>
        <v>3906.1769354725179</v>
      </c>
      <c r="R273" s="5">
        <f t="shared" si="345"/>
        <v>5837.1663755154359</v>
      </c>
      <c r="S273" s="5">
        <f t="shared" si="346"/>
        <v>3852.5374290941045</v>
      </c>
      <c r="T273" s="5">
        <f t="shared" si="347"/>
        <v>13.523014048291653</v>
      </c>
      <c r="U273" s="5">
        <f t="shared" si="348"/>
        <v>41.952227188106662</v>
      </c>
      <c r="V273" s="5">
        <f t="shared" si="349"/>
        <v>78.528387992129666</v>
      </c>
      <c r="W273" s="15">
        <f t="shared" si="350"/>
        <v>-1.0734613539272964E-2</v>
      </c>
      <c r="X273" s="15">
        <f t="shared" si="351"/>
        <v>-1.217998157191269E-2</v>
      </c>
      <c r="Y273" s="15">
        <f t="shared" si="352"/>
        <v>-9.7425357312937999E-3</v>
      </c>
      <c r="Z273" s="5">
        <f t="shared" si="367"/>
        <v>3598.1042693464979</v>
      </c>
      <c r="AA273" s="5">
        <f t="shared" si="368"/>
        <v>17376.741333665246</v>
      </c>
      <c r="AB273" s="5">
        <f t="shared" si="369"/>
        <v>71762.057043178444</v>
      </c>
      <c r="AC273" s="16">
        <f t="shared" si="353"/>
        <v>0.95946760039985601</v>
      </c>
      <c r="AD273" s="16">
        <f t="shared" si="354"/>
        <v>3.0666596868144254</v>
      </c>
      <c r="AE273" s="16">
        <f t="shared" si="355"/>
        <v>19.458636228520025</v>
      </c>
      <c r="AF273" s="15">
        <f t="shared" si="356"/>
        <v>-4.0504037456468023E-3</v>
      </c>
      <c r="AG273" s="15">
        <f t="shared" si="357"/>
        <v>2.9673830763510267E-4</v>
      </c>
      <c r="AH273" s="15">
        <f t="shared" si="358"/>
        <v>9.7937136394747881E-3</v>
      </c>
      <c r="AI273" s="1">
        <f t="shared" si="322"/>
        <v>574278.74389347702</v>
      </c>
      <c r="AJ273" s="1">
        <f t="shared" si="323"/>
        <v>271270.37164410297</v>
      </c>
      <c r="AK273" s="1">
        <f t="shared" si="324"/>
        <v>95740.81808672678</v>
      </c>
      <c r="AL273" s="14">
        <f t="shared" si="359"/>
        <v>92.36715661449476</v>
      </c>
      <c r="AM273" s="14">
        <f t="shared" si="360"/>
        <v>22.651893499792944</v>
      </c>
      <c r="AN273" s="14">
        <f t="shared" si="361"/>
        <v>7.0893733514262385</v>
      </c>
      <c r="AO273" s="11">
        <f t="shared" si="362"/>
        <v>2.3288927950490096E-3</v>
      </c>
      <c r="AP273" s="11">
        <f t="shared" si="363"/>
        <v>2.9337906843609177E-3</v>
      </c>
      <c r="AQ273" s="11">
        <f t="shared" si="364"/>
        <v>2.6613183196601163E-3</v>
      </c>
      <c r="AR273" s="1">
        <f t="shared" si="370"/>
        <v>288854.017419732</v>
      </c>
      <c r="AS273" s="1">
        <f t="shared" si="365"/>
        <v>139138.41449567321</v>
      </c>
      <c r="AT273" s="1">
        <f t="shared" si="366"/>
        <v>49059.168634407935</v>
      </c>
      <c r="AU273" s="1">
        <f t="shared" si="325"/>
        <v>57770.803483946402</v>
      </c>
      <c r="AV273" s="1">
        <f t="shared" si="326"/>
        <v>27827.682899134641</v>
      </c>
      <c r="AW273" s="1">
        <f t="shared" si="327"/>
        <v>9811.8337268815867</v>
      </c>
      <c r="AX273" s="1">
        <f t="shared" si="386"/>
        <v>198285.84879364373</v>
      </c>
      <c r="AY273" s="1">
        <f t="shared" si="373"/>
        <v>37552.151983611962</v>
      </c>
      <c r="AZ273" s="1">
        <f t="shared" si="374"/>
        <v>8981.2106624832395</v>
      </c>
      <c r="BA273" s="1">
        <f t="shared" si="387"/>
        <v>14214.980138585957</v>
      </c>
      <c r="BB273" s="1">
        <f t="shared" si="388"/>
        <v>31222.978368284239</v>
      </c>
      <c r="BC273" s="1">
        <f t="shared" si="389"/>
        <v>39779.065952182435</v>
      </c>
      <c r="BD273" s="1">
        <f t="shared" si="390"/>
        <v>59.290169330168688</v>
      </c>
      <c r="BE273" s="2">
        <f t="shared" si="396"/>
        <v>0.05</v>
      </c>
      <c r="BF273" s="2">
        <f t="shared" si="397"/>
        <v>3.8949976355871406E-2</v>
      </c>
      <c r="BG273" s="2">
        <f t="shared" si="398"/>
        <v>0.05</v>
      </c>
      <c r="BH273" s="2">
        <f t="shared" si="375"/>
        <v>4.7929482254464792E-2</v>
      </c>
      <c r="BI273" s="2">
        <f t="shared" si="391"/>
        <v>2.5000000000000006E-4</v>
      </c>
      <c r="BJ273" s="2">
        <f t="shared" si="376"/>
        <v>1.5171006581229417E-4</v>
      </c>
      <c r="BK273" s="2">
        <f t="shared" si="377"/>
        <v>2.5000000000000006E-4</v>
      </c>
      <c r="BL273" s="2">
        <f t="shared" si="378"/>
        <v>72.213504354933022</v>
      </c>
      <c r="BM273" s="2">
        <f t="shared" si="379"/>
        <v>21.108698020156847</v>
      </c>
      <c r="BN273" s="2">
        <f t="shared" si="380"/>
        <v>12.264792158601987</v>
      </c>
      <c r="BO273" s="2">
        <f t="shared" si="392"/>
        <v>802.79501592152269</v>
      </c>
      <c r="BP273" s="2">
        <f t="shared" si="393"/>
        <v>62.375768284015706</v>
      </c>
      <c r="BQ273" s="2">
        <f t="shared" si="394"/>
        <v>6.836365992810042</v>
      </c>
      <c r="BR273" s="11">
        <f t="shared" si="395"/>
        <v>3.1038509152601729E-2</v>
      </c>
      <c r="BS273" s="17">
        <f t="shared" si="371"/>
        <v>2.7102071989404923E-4</v>
      </c>
      <c r="BT273" s="17">
        <f t="shared" si="372"/>
        <v>1.898927406310303E-3</v>
      </c>
      <c r="BU273" s="12">
        <f>(BU$3*temperature!$I383+BU$4*temperature!$I383^2+BU$5*temperature!$I383^6)*(K273/K$56)^$BW$1</f>
        <v>-22.491731942215889</v>
      </c>
      <c r="BV273" s="12">
        <f>(BV$3*temperature!$I383+BV$4*temperature!$I383^2+BV$5*temperature!$I383^6)*(L273/L$56)^$BW$1</f>
        <v>-16.114483542930383</v>
      </c>
      <c r="BW273" s="12">
        <f>(BW$3*temperature!$I383+BW$4*temperature!$I383^2+BW$5*temperature!$I383^6)*(M273/M$56)^$BW$1</f>
        <v>-14.64922767446561</v>
      </c>
      <c r="BX273" s="12">
        <f>(BX$3*temperature!$M383+BX$4*temperature!$M383^2+BX$5*temperature!$M383^6)*(K273/K$56)^$BW$1</f>
        <v>-22.491738028597165</v>
      </c>
      <c r="BY273" s="12">
        <f>(BY$3*temperature!$M383+BY$4*temperature!$M383^2+BY$5*temperature!$M383^6)*(L273/L$56)^$BW$1</f>
        <v>-16.114487525549546</v>
      </c>
      <c r="BZ273" s="12">
        <f>(BZ$3*temperature!$M383+BZ$4*temperature!$M383^2+BZ$5*temperature!$M383^6)*(M273/M$56)^$BW$1</f>
        <v>-14.649230986102532</v>
      </c>
      <c r="CA273" s="19">
        <f t="shared" si="381"/>
        <v>-6.0863812763045644E-6</v>
      </c>
      <c r="CB273" s="19">
        <f t="shared" si="382"/>
        <v>-3.9826191624570129E-6</v>
      </c>
      <c r="CC273" s="19">
        <f t="shared" si="383"/>
        <v>-3.3116369220209663E-6</v>
      </c>
      <c r="CD273" s="19">
        <f t="shared" si="384"/>
        <v>-2.4746771532265222E-2</v>
      </c>
      <c r="CE273" s="19">
        <f t="shared" si="385"/>
        <v>-6.7068878357280842E-6</v>
      </c>
      <c r="CF273" s="19"/>
      <c r="CG273" s="19"/>
      <c r="CH273" s="19"/>
    </row>
    <row r="274" spans="1:86" x14ac:dyDescent="0.3">
      <c r="A274" s="2">
        <f t="shared" si="328"/>
        <v>2228</v>
      </c>
      <c r="B274" s="5">
        <f t="shared" si="329"/>
        <v>1165.4045337020557</v>
      </c>
      <c r="C274" s="5">
        <f t="shared" si="330"/>
        <v>2964.1641892545176</v>
      </c>
      <c r="D274" s="5">
        <f t="shared" si="331"/>
        <v>4369.9391330159815</v>
      </c>
      <c r="E274" s="15">
        <f t="shared" si="332"/>
        <v>5.7197088836555931E-8</v>
      </c>
      <c r="F274" s="15">
        <f t="shared" si="333"/>
        <v>1.126821003862992E-7</v>
      </c>
      <c r="G274" s="15">
        <f t="shared" si="334"/>
        <v>2.3003649959536881E-7</v>
      </c>
      <c r="H274" s="5">
        <f t="shared" si="335"/>
        <v>288923.87186647375</v>
      </c>
      <c r="I274" s="5">
        <f t="shared" si="336"/>
        <v>139443.67903528304</v>
      </c>
      <c r="J274" s="5">
        <f t="shared" si="337"/>
        <v>49163.86018552466</v>
      </c>
      <c r="K274" s="5">
        <f t="shared" si="338"/>
        <v>247917.23690028075</v>
      </c>
      <c r="L274" s="5">
        <f t="shared" si="339"/>
        <v>47043.169720754537</v>
      </c>
      <c r="M274" s="5">
        <f t="shared" si="340"/>
        <v>11250.46795596749</v>
      </c>
      <c r="N274" s="15">
        <f t="shared" si="341"/>
        <v>2.4177583459694674E-4</v>
      </c>
      <c r="O274" s="15">
        <f t="shared" si="342"/>
        <v>2.1938501161695712E-3</v>
      </c>
      <c r="P274" s="15">
        <f t="shared" si="343"/>
        <v>2.1337549035349568E-3</v>
      </c>
      <c r="Q274" s="5">
        <f t="shared" si="344"/>
        <v>3865.1801379448857</v>
      </c>
      <c r="R274" s="5">
        <f t="shared" si="345"/>
        <v>5778.7203406809185</v>
      </c>
      <c r="S274" s="5">
        <f t="shared" si="346"/>
        <v>3823.1451083735151</v>
      </c>
      <c r="T274" s="5">
        <f t="shared" si="347"/>
        <v>13.377849718597083</v>
      </c>
      <c r="U274" s="5">
        <f t="shared" si="348"/>
        <v>41.44124983405483</v>
      </c>
      <c r="V274" s="5">
        <f t="shared" si="349"/>
        <v>77.763322366195439</v>
      </c>
      <c r="W274" s="15">
        <f t="shared" si="350"/>
        <v>-1.0734613539272964E-2</v>
      </c>
      <c r="X274" s="15">
        <f t="shared" si="351"/>
        <v>-1.217998157191269E-2</v>
      </c>
      <c r="Y274" s="15">
        <f t="shared" si="352"/>
        <v>-9.7425357312937999E-3</v>
      </c>
      <c r="Z274" s="5">
        <f t="shared" si="367"/>
        <v>3546.0364092581481</v>
      </c>
      <c r="AA274" s="5">
        <f t="shared" si="368"/>
        <v>17208.479653164388</v>
      </c>
      <c r="AB274" s="5">
        <f t="shared" si="369"/>
        <v>71914.345783182376</v>
      </c>
      <c r="AC274" s="16">
        <f t="shared" si="353"/>
        <v>0.95558136923736969</v>
      </c>
      <c r="AD274" s="16">
        <f t="shared" si="354"/>
        <v>3.0675696822199834</v>
      </c>
      <c r="AE274" s="16">
        <f t="shared" si="355"/>
        <v>19.649208539556859</v>
      </c>
      <c r="AF274" s="15">
        <f t="shared" si="356"/>
        <v>-4.0504037456468023E-3</v>
      </c>
      <c r="AG274" s="15">
        <f t="shared" si="357"/>
        <v>2.9673830763510267E-4</v>
      </c>
      <c r="AH274" s="15">
        <f t="shared" si="358"/>
        <v>9.7937136394747881E-3</v>
      </c>
      <c r="AI274" s="1">
        <f t="shared" si="322"/>
        <v>574621.67298807576</v>
      </c>
      <c r="AJ274" s="1">
        <f t="shared" si="323"/>
        <v>271971.01737882732</v>
      </c>
      <c r="AK274" s="1">
        <f t="shared" si="324"/>
        <v>95978.570004935682</v>
      </c>
      <c r="AL274" s="14">
        <f t="shared" si="359"/>
        <v>92.580118687978043</v>
      </c>
      <c r="AM274" s="14">
        <f t="shared" si="360"/>
        <v>22.717684854784444</v>
      </c>
      <c r="AN274" s="14">
        <f t="shared" si="361"/>
        <v>7.1080517598095483</v>
      </c>
      <c r="AO274" s="11">
        <f t="shared" si="362"/>
        <v>2.3056038670985195E-3</v>
      </c>
      <c r="AP274" s="11">
        <f t="shared" si="363"/>
        <v>2.9044527775173084E-3</v>
      </c>
      <c r="AQ274" s="11">
        <f t="shared" si="364"/>
        <v>2.6347051364635152E-3</v>
      </c>
      <c r="AR274" s="1">
        <f t="shared" si="370"/>
        <v>288923.87186647375</v>
      </c>
      <c r="AS274" s="1">
        <f t="shared" si="365"/>
        <v>139443.67903528304</v>
      </c>
      <c r="AT274" s="1">
        <f t="shared" si="366"/>
        <v>49163.86018552466</v>
      </c>
      <c r="AU274" s="1">
        <f t="shared" si="325"/>
        <v>57784.774373294757</v>
      </c>
      <c r="AV274" s="1">
        <f t="shared" si="326"/>
        <v>27888.735807056612</v>
      </c>
      <c r="AW274" s="1">
        <f t="shared" si="327"/>
        <v>9832.7720371049327</v>
      </c>
      <c r="AX274" s="1">
        <f t="shared" si="386"/>
        <v>198333.78952022459</v>
      </c>
      <c r="AY274" s="1">
        <f t="shared" si="373"/>
        <v>37634.535776603625</v>
      </c>
      <c r="AZ274" s="1">
        <f t="shared" si="374"/>
        <v>9000.3743647739939</v>
      </c>
      <c r="BA274" s="1">
        <f t="shared" si="387"/>
        <v>14215.262684238523</v>
      </c>
      <c r="BB274" s="1">
        <f t="shared" si="388"/>
        <v>31229.477695692643</v>
      </c>
      <c r="BC274" s="1">
        <f t="shared" si="389"/>
        <v>39788.389548031395</v>
      </c>
      <c r="BD274" s="1">
        <f t="shared" si="390"/>
        <v>57.575253476802999</v>
      </c>
      <c r="BE274" s="2">
        <f t="shared" si="396"/>
        <v>0.05</v>
      </c>
      <c r="BF274" s="2">
        <f t="shared" si="397"/>
        <v>3.8949976355871406E-2</v>
      </c>
      <c r="BG274" s="2">
        <f t="shared" si="398"/>
        <v>0.05</v>
      </c>
      <c r="BH274" s="2">
        <f t="shared" si="375"/>
        <v>4.7948025871259896E-2</v>
      </c>
      <c r="BI274" s="2">
        <f t="shared" si="391"/>
        <v>2.5000000000000006E-4</v>
      </c>
      <c r="BJ274" s="2">
        <f t="shared" si="376"/>
        <v>1.5171006581229417E-4</v>
      </c>
      <c r="BK274" s="2">
        <f t="shared" si="377"/>
        <v>2.5000000000000006E-4</v>
      </c>
      <c r="BL274" s="2">
        <f t="shared" si="378"/>
        <v>72.230967966618451</v>
      </c>
      <c r="BM274" s="2">
        <f t="shared" si="379"/>
        <v>21.155009723551213</v>
      </c>
      <c r="BN274" s="2">
        <f t="shared" si="380"/>
        <v>12.290965046381167</v>
      </c>
      <c r="BO274" s="2">
        <f t="shared" si="392"/>
        <v>814.77976681835139</v>
      </c>
      <c r="BP274" s="2">
        <f t="shared" si="393"/>
        <v>63.123856504095684</v>
      </c>
      <c r="BQ274" s="2">
        <f t="shared" si="394"/>
        <v>6.8364468382637984</v>
      </c>
      <c r="BR274" s="11">
        <f t="shared" si="395"/>
        <v>3.1005617731952179E-2</v>
      </c>
      <c r="BS274" s="17">
        <f t="shared" si="371"/>
        <v>2.6286187905512657E-4</v>
      </c>
      <c r="BT274" s="17">
        <f t="shared" si="372"/>
        <v>1.843618841077964E-3</v>
      </c>
      <c r="BU274" s="12">
        <f>(BU$3*temperature!$I384+BU$4*temperature!$I384^2+BU$5*temperature!$I384^6)*(K274/K$56)^$BW$1</f>
        <v>-22.660692057182313</v>
      </c>
      <c r="BV274" s="12">
        <f>(BV$3*temperature!$I384+BV$4*temperature!$I384^2+BV$5*temperature!$I384^6)*(L274/L$56)^$BW$1</f>
        <v>-16.217041817971186</v>
      </c>
      <c r="BW274" s="12">
        <f>(BW$3*temperature!$I384+BW$4*temperature!$I384^2+BW$5*temperature!$I384^6)*(M274/M$56)^$BW$1</f>
        <v>-14.73403491951983</v>
      </c>
      <c r="BX274" s="12">
        <f>(BX$3*temperature!$M384+BX$4*temperature!$M384^2+BX$5*temperature!$M384^6)*(K274/K$56)^$BW$1</f>
        <v>-22.660698136779242</v>
      </c>
      <c r="BY274" s="12">
        <f>(BY$3*temperature!$M384+BY$4*temperature!$M384^2+BY$5*temperature!$M384^6)*(L274/L$56)^$BW$1</f>
        <v>-16.217045793521208</v>
      </c>
      <c r="BZ274" s="12">
        <f>(BZ$3*temperature!$M384+BZ$4*temperature!$M384^2+BZ$5*temperature!$M384^6)*(M274/M$56)^$BW$1</f>
        <v>-14.734038224709852</v>
      </c>
      <c r="CA274" s="19">
        <f t="shared" si="381"/>
        <v>-6.0795969289983987E-6</v>
      </c>
      <c r="CB274" s="19">
        <f t="shared" si="382"/>
        <v>-3.9755500225169271E-6</v>
      </c>
      <c r="CC274" s="19">
        <f t="shared" si="383"/>
        <v>-3.305190022118154E-6</v>
      </c>
      <c r="CD274" s="19">
        <f t="shared" si="384"/>
        <v>-2.4734019055763116E-2</v>
      </c>
      <c r="CE274" s="19">
        <f t="shared" si="385"/>
        <v>-6.5016307255832001E-6</v>
      </c>
      <c r="CF274" s="19"/>
      <c r="CG274" s="19"/>
      <c r="CH274" s="19"/>
    </row>
    <row r="275" spans="1:86" x14ac:dyDescent="0.3">
      <c r="A275" s="2">
        <f t="shared" si="328"/>
        <v>2229</v>
      </c>
      <c r="B275" s="5">
        <f t="shared" si="329"/>
        <v>1165.4045970269151</v>
      </c>
      <c r="C275" s="5">
        <f t="shared" si="330"/>
        <v>2964.164506562352</v>
      </c>
      <c r="D275" s="5">
        <f t="shared" si="331"/>
        <v>4369.9400879992081</v>
      </c>
      <c r="E275" s="15">
        <f t="shared" si="332"/>
        <v>5.4337234394728134E-8</v>
      </c>
      <c r="F275" s="15">
        <f t="shared" si="333"/>
        <v>1.0704799536698424E-7</v>
      </c>
      <c r="G275" s="15">
        <f t="shared" si="334"/>
        <v>2.1853467461560036E-7</v>
      </c>
      <c r="H275" s="5">
        <f t="shared" si="335"/>
        <v>288984.33883541363</v>
      </c>
      <c r="I275" s="5">
        <f t="shared" si="336"/>
        <v>139744.61085676498</v>
      </c>
      <c r="J275" s="5">
        <f t="shared" si="337"/>
        <v>49267.194906114462</v>
      </c>
      <c r="K275" s="5">
        <f t="shared" si="338"/>
        <v>247969.10838746204</v>
      </c>
      <c r="L275" s="5">
        <f t="shared" si="339"/>
        <v>47144.68800479357</v>
      </c>
      <c r="M275" s="5">
        <f t="shared" si="340"/>
        <v>11274.112210694317</v>
      </c>
      <c r="N275" s="15">
        <f t="shared" si="341"/>
        <v>2.0922904687803445E-4</v>
      </c>
      <c r="O275" s="15">
        <f t="shared" si="342"/>
        <v>2.1579813741641196E-3</v>
      </c>
      <c r="P275" s="15">
        <f t="shared" si="343"/>
        <v>2.1016241119362622E-3</v>
      </c>
      <c r="Q275" s="5">
        <f t="shared" si="344"/>
        <v>3824.4891575054244</v>
      </c>
      <c r="R275" s="5">
        <f t="shared" si="345"/>
        <v>5720.6547277811469</v>
      </c>
      <c r="S275" s="5">
        <f t="shared" si="346"/>
        <v>3793.8553441192794</v>
      </c>
      <c r="T275" s="5">
        <f t="shared" si="347"/>
        <v>13.234243671881472</v>
      </c>
      <c r="U275" s="5">
        <f t="shared" si="348"/>
        <v>40.936496174759014</v>
      </c>
      <c r="V275" s="5">
        <f t="shared" si="349"/>
        <v>77.005710419458666</v>
      </c>
      <c r="W275" s="15">
        <f t="shared" si="350"/>
        <v>-1.0734613539272964E-2</v>
      </c>
      <c r="X275" s="15">
        <f t="shared" si="351"/>
        <v>-1.217998157191269E-2</v>
      </c>
      <c r="Y275" s="15">
        <f t="shared" si="352"/>
        <v>-9.7425357312937999E-3</v>
      </c>
      <c r="Z275" s="5">
        <f t="shared" si="367"/>
        <v>3494.60728680791</v>
      </c>
      <c r="AA275" s="5">
        <f t="shared" si="368"/>
        <v>17041.23089006975</v>
      </c>
      <c r="AB275" s="5">
        <f t="shared" si="369"/>
        <v>72064.621835422353</v>
      </c>
      <c r="AC275" s="16">
        <f t="shared" si="353"/>
        <v>0.95171087888014039</v>
      </c>
      <c r="AD275" s="16">
        <f t="shared" si="354"/>
        <v>3.068479947656038</v>
      </c>
      <c r="AE275" s="16">
        <f t="shared" si="355"/>
        <v>19.8416472612356</v>
      </c>
      <c r="AF275" s="15">
        <f t="shared" si="356"/>
        <v>-4.0504037456468023E-3</v>
      </c>
      <c r="AG275" s="15">
        <f t="shared" si="357"/>
        <v>2.9673830763510267E-4</v>
      </c>
      <c r="AH275" s="15">
        <f t="shared" si="358"/>
        <v>9.7937136394747881E-3</v>
      </c>
      <c r="AI275" s="1">
        <f t="shared" si="322"/>
        <v>574944.2800625629</v>
      </c>
      <c r="AJ275" s="1">
        <f t="shared" si="323"/>
        <v>272662.65144800121</v>
      </c>
      <c r="AK275" s="1">
        <f t="shared" si="324"/>
        <v>96213.485041547057</v>
      </c>
      <c r="AL275" s="14">
        <f t="shared" si="359"/>
        <v>92.791437236844857</v>
      </c>
      <c r="AM275" s="14">
        <f t="shared" si="360"/>
        <v>22.783007473230935</v>
      </c>
      <c r="AN275" s="14">
        <f t="shared" si="361"/>
        <v>7.1265921040865488</v>
      </c>
      <c r="AO275" s="11">
        <f t="shared" si="362"/>
        <v>2.2825478284275343E-3</v>
      </c>
      <c r="AP275" s="11">
        <f t="shared" si="363"/>
        <v>2.8754082497421353E-3</v>
      </c>
      <c r="AQ275" s="11">
        <f t="shared" si="364"/>
        <v>2.6083580850988801E-3</v>
      </c>
      <c r="AR275" s="1">
        <f t="shared" si="370"/>
        <v>288984.33883541363</v>
      </c>
      <c r="AS275" s="1">
        <f t="shared" si="365"/>
        <v>139744.61085676498</v>
      </c>
      <c r="AT275" s="1">
        <f t="shared" si="366"/>
        <v>49267.194906114462</v>
      </c>
      <c r="AU275" s="1">
        <f t="shared" si="325"/>
        <v>57796.867767082731</v>
      </c>
      <c r="AV275" s="1">
        <f t="shared" si="326"/>
        <v>27948.922171352999</v>
      </c>
      <c r="AW275" s="1">
        <f t="shared" si="327"/>
        <v>9853.4389812228928</v>
      </c>
      <c r="AX275" s="1">
        <f t="shared" si="386"/>
        <v>198375.28670996963</v>
      </c>
      <c r="AY275" s="1">
        <f t="shared" si="373"/>
        <v>37715.750403834863</v>
      </c>
      <c r="AZ275" s="1">
        <f t="shared" si="374"/>
        <v>9019.2897685554526</v>
      </c>
      <c r="BA275" s="1">
        <f t="shared" si="387"/>
        <v>14215.507267644367</v>
      </c>
      <c r="BB275" s="1">
        <f t="shared" si="388"/>
        <v>31235.870758569577</v>
      </c>
      <c r="BC275" s="1">
        <f t="shared" si="389"/>
        <v>39797.572577502942</v>
      </c>
      <c r="BD275" s="1">
        <f t="shared" si="390"/>
        <v>55.909747425218555</v>
      </c>
      <c r="BE275" s="2">
        <f t="shared" si="396"/>
        <v>0.05</v>
      </c>
      <c r="BF275" s="2">
        <f t="shared" si="397"/>
        <v>3.8949976355871406E-2</v>
      </c>
      <c r="BG275" s="2">
        <f t="shared" si="398"/>
        <v>0.05</v>
      </c>
      <c r="BH275" s="2">
        <f t="shared" si="375"/>
        <v>4.7966467939410749E-2</v>
      </c>
      <c r="BI275" s="2">
        <f t="shared" si="391"/>
        <v>2.5000000000000006E-4</v>
      </c>
      <c r="BJ275" s="2">
        <f t="shared" si="376"/>
        <v>1.5171006581229417E-4</v>
      </c>
      <c r="BK275" s="2">
        <f t="shared" si="377"/>
        <v>2.5000000000000006E-4</v>
      </c>
      <c r="BL275" s="2">
        <f t="shared" si="378"/>
        <v>72.246084708853417</v>
      </c>
      <c r="BM275" s="2">
        <f t="shared" si="379"/>
        <v>21.200664109993252</v>
      </c>
      <c r="BN275" s="2">
        <f t="shared" si="380"/>
        <v>12.316798726528619</v>
      </c>
      <c r="BO275" s="2">
        <f t="shared" si="392"/>
        <v>826.94367383232225</v>
      </c>
      <c r="BP275" s="2">
        <f t="shared" si="393"/>
        <v>63.880940571061863</v>
      </c>
      <c r="BQ275" s="2">
        <f t="shared" si="394"/>
        <v>6.8365299992315887</v>
      </c>
      <c r="BR275" s="11">
        <f t="shared" si="395"/>
        <v>3.0973042584713423E-2</v>
      </c>
      <c r="BS275" s="17">
        <f t="shared" si="371"/>
        <v>2.5495678639790608E-4</v>
      </c>
      <c r="BT275" s="17">
        <f t="shared" si="372"/>
        <v>1.7899212049300622E-3</v>
      </c>
      <c r="BU275" s="12">
        <f>(BU$3*temperature!$I385+BU$4*temperature!$I385^2+BU$5*temperature!$I385^6)*(K275/K$56)^$BW$1</f>
        <v>-22.829469495968343</v>
      </c>
      <c r="BV275" s="12">
        <f>(BV$3*temperature!$I385+BV$4*temperature!$I385^2+BV$5*temperature!$I385^6)*(L275/L$56)^$BW$1</f>
        <v>-16.319382341562768</v>
      </c>
      <c r="BW275" s="12">
        <f>(BW$3*temperature!$I385+BW$4*temperature!$I385^2+BW$5*temperature!$I385^6)*(M275/M$56)^$BW$1</f>
        <v>-14.818644222579719</v>
      </c>
      <c r="BX275" s="12">
        <f>(BX$3*temperature!$M385+BX$4*temperature!$M385^2+BX$5*temperature!$M385^6)*(K275/K$56)^$BW$1</f>
        <v>-22.829475568824598</v>
      </c>
      <c r="BY275" s="12">
        <f>(BY$3*temperature!$M385+BY$4*temperature!$M385^2+BY$5*temperature!$M385^6)*(L275/L$56)^$BW$1</f>
        <v>-16.319386310091328</v>
      </c>
      <c r="BZ275" s="12">
        <f>(BZ$3*temperature!$M385+BZ$4*temperature!$M385^2+BZ$5*temperature!$M385^6)*(M275/M$56)^$BW$1</f>
        <v>-14.818647521368723</v>
      </c>
      <c r="CA275" s="19">
        <f t="shared" si="381"/>
        <v>-6.0728562552014864E-6</v>
      </c>
      <c r="CB275" s="19">
        <f t="shared" si="382"/>
        <v>-3.9685285599944109E-6</v>
      </c>
      <c r="CC275" s="19">
        <f t="shared" si="383"/>
        <v>-3.2987890037361467E-6</v>
      </c>
      <c r="CD275" s="19">
        <f t="shared" si="384"/>
        <v>-2.4720629098435004E-2</v>
      </c>
      <c r="CE275" s="19">
        <f t="shared" si="385"/>
        <v>-6.302692152671555E-6</v>
      </c>
      <c r="CF275" s="19"/>
      <c r="CG275" s="19"/>
      <c r="CH275" s="19"/>
    </row>
    <row r="276" spans="1:86" x14ac:dyDescent="0.3">
      <c r="A276" s="2">
        <f t="shared" si="328"/>
        <v>2230</v>
      </c>
      <c r="B276" s="5">
        <f t="shared" si="329"/>
        <v>1165.4046571855347</v>
      </c>
      <c r="C276" s="5">
        <f t="shared" si="330"/>
        <v>2964.1648080048267</v>
      </c>
      <c r="D276" s="5">
        <f t="shared" si="331"/>
        <v>4369.9409952334718</v>
      </c>
      <c r="E276" s="15">
        <f t="shared" si="332"/>
        <v>5.1620372674991723E-8</v>
      </c>
      <c r="F276" s="15">
        <f t="shared" si="333"/>
        <v>1.0169559559863502E-7</v>
      </c>
      <c r="G276" s="15">
        <f t="shared" si="334"/>
        <v>2.0760794088482034E-7</v>
      </c>
      <c r="H276" s="5">
        <f t="shared" si="335"/>
        <v>289035.49449231301</v>
      </c>
      <c r="I276" s="5">
        <f t="shared" si="336"/>
        <v>140041.23069298989</v>
      </c>
      <c r="J276" s="5">
        <f t="shared" si="337"/>
        <v>49369.179831715701</v>
      </c>
      <c r="K276" s="5">
        <f t="shared" si="338"/>
        <v>248012.99077552767</v>
      </c>
      <c r="L276" s="5">
        <f t="shared" si="339"/>
        <v>47244.751815015094</v>
      </c>
      <c r="M276" s="5">
        <f t="shared" si="340"/>
        <v>11297.447696791629</v>
      </c>
      <c r="N276" s="15">
        <f t="shared" si="341"/>
        <v>1.769671567195541E-4</v>
      </c>
      <c r="O276" s="15">
        <f t="shared" si="342"/>
        <v>2.1224832416188999E-3</v>
      </c>
      <c r="P276" s="15">
        <f t="shared" si="343"/>
        <v>2.0698291502878607E-3</v>
      </c>
      <c r="Q276" s="5">
        <f t="shared" si="344"/>
        <v>3784.1044834406907</v>
      </c>
      <c r="R276" s="5">
        <f t="shared" si="345"/>
        <v>5662.9719390469272</v>
      </c>
      <c r="S276" s="5">
        <f t="shared" si="346"/>
        <v>3764.6704822768179</v>
      </c>
      <c r="T276" s="5">
        <f t="shared" si="347"/>
        <v>13.092179180579256</v>
      </c>
      <c r="U276" s="5">
        <f t="shared" si="348"/>
        <v>40.437890405731778</v>
      </c>
      <c r="V276" s="5">
        <f t="shared" si="349"/>
        <v>76.255479534183422</v>
      </c>
      <c r="W276" s="15">
        <f t="shared" si="350"/>
        <v>-1.0734613539272964E-2</v>
      </c>
      <c r="X276" s="15">
        <f t="shared" si="351"/>
        <v>-1.217998157191269E-2</v>
      </c>
      <c r="Y276" s="15">
        <f t="shared" si="352"/>
        <v>-9.7425357312937999E-3</v>
      </c>
      <c r="Z276" s="5">
        <f t="shared" si="367"/>
        <v>3443.8119833714413</v>
      </c>
      <c r="AA276" s="5">
        <f t="shared" si="368"/>
        <v>16875.003536478016</v>
      </c>
      <c r="AB276" s="5">
        <f t="shared" si="369"/>
        <v>72212.895690489226</v>
      </c>
      <c r="AC276" s="16">
        <f t="shared" si="353"/>
        <v>0.94785606557155144</v>
      </c>
      <c r="AD276" s="16">
        <f t="shared" si="354"/>
        <v>3.0693904832027177</v>
      </c>
      <c r="AE276" s="16">
        <f t="shared" si="355"/>
        <v>20.035970672647611</v>
      </c>
      <c r="AF276" s="15">
        <f t="shared" si="356"/>
        <v>-4.0504037456468023E-3</v>
      </c>
      <c r="AG276" s="15">
        <f t="shared" si="357"/>
        <v>2.9673830763510267E-4</v>
      </c>
      <c r="AH276" s="15">
        <f t="shared" si="358"/>
        <v>9.7937136394747881E-3</v>
      </c>
      <c r="AI276" s="1">
        <f t="shared" si="322"/>
        <v>575246.71982338931</v>
      </c>
      <c r="AJ276" s="1">
        <f t="shared" si="323"/>
        <v>273345.3084745541</v>
      </c>
      <c r="AK276" s="1">
        <f t="shared" si="324"/>
        <v>96445.575518615238</v>
      </c>
      <c r="AL276" s="14">
        <f t="shared" si="359"/>
        <v>93.001120121470876</v>
      </c>
      <c r="AM276" s="14">
        <f t="shared" si="360"/>
        <v>22.847862816396976</v>
      </c>
      <c r="AN276" s="14">
        <f t="shared" si="361"/>
        <v>7.144994921179106</v>
      </c>
      <c r="AO276" s="11">
        <f t="shared" si="362"/>
        <v>2.259722350143259E-3</v>
      </c>
      <c r="AP276" s="11">
        <f t="shared" si="363"/>
        <v>2.8466541672447138E-3</v>
      </c>
      <c r="AQ276" s="11">
        <f t="shared" si="364"/>
        <v>2.5822745042478911E-3</v>
      </c>
      <c r="AR276" s="1">
        <f t="shared" si="370"/>
        <v>289035.49449231301</v>
      </c>
      <c r="AS276" s="1">
        <f t="shared" si="365"/>
        <v>140041.23069298989</v>
      </c>
      <c r="AT276" s="1">
        <f t="shared" si="366"/>
        <v>49369.179831715701</v>
      </c>
      <c r="AU276" s="1">
        <f t="shared" si="325"/>
        <v>57807.098898462602</v>
      </c>
      <c r="AV276" s="1">
        <f t="shared" si="326"/>
        <v>28008.24613859798</v>
      </c>
      <c r="AW276" s="1">
        <f t="shared" si="327"/>
        <v>9873.8359663431402</v>
      </c>
      <c r="AX276" s="1">
        <f t="shared" si="386"/>
        <v>198410.39262042212</v>
      </c>
      <c r="AY276" s="1">
        <f t="shared" si="373"/>
        <v>37795.801452012071</v>
      </c>
      <c r="AZ276" s="1">
        <f t="shared" si="374"/>
        <v>9037.9581574333024</v>
      </c>
      <c r="BA276" s="1">
        <f t="shared" si="387"/>
        <v>14215.714221556205</v>
      </c>
      <c r="BB276" s="1">
        <f t="shared" si="388"/>
        <v>31242.158657997803</v>
      </c>
      <c r="BC276" s="1">
        <f t="shared" si="389"/>
        <v>39806.616523114193</v>
      </c>
      <c r="BD276" s="1">
        <f t="shared" si="390"/>
        <v>54.292235213339417</v>
      </c>
      <c r="BE276" s="2">
        <f t="shared" si="396"/>
        <v>0.05</v>
      </c>
      <c r="BF276" s="2">
        <f t="shared" si="397"/>
        <v>3.8949976355871406E-2</v>
      </c>
      <c r="BG276" s="2">
        <f t="shared" si="398"/>
        <v>0.05</v>
      </c>
      <c r="BH276" s="2">
        <f t="shared" si="375"/>
        <v>4.7984807741759332E-2</v>
      </c>
      <c r="BI276" s="2">
        <f t="shared" si="391"/>
        <v>2.5000000000000006E-4</v>
      </c>
      <c r="BJ276" s="2">
        <f t="shared" si="376"/>
        <v>1.5171006581229417E-4</v>
      </c>
      <c r="BK276" s="2">
        <f t="shared" si="377"/>
        <v>2.5000000000000006E-4</v>
      </c>
      <c r="BL276" s="2">
        <f t="shared" si="378"/>
        <v>72.258873623078273</v>
      </c>
      <c r="BM276" s="2">
        <f t="shared" si="379"/>
        <v>21.245664324868166</v>
      </c>
      <c r="BN276" s="2">
        <f t="shared" si="380"/>
        <v>12.342294957928928</v>
      </c>
      <c r="BO276" s="2">
        <f t="shared" si="392"/>
        <v>839.28941500851499</v>
      </c>
      <c r="BP276" s="2">
        <f t="shared" si="393"/>
        <v>64.647128666350739</v>
      </c>
      <c r="BQ276" s="2">
        <f t="shared" si="394"/>
        <v>6.8366154493120357</v>
      </c>
      <c r="BR276" s="11">
        <f t="shared" si="395"/>
        <v>3.0940779543521008E-2</v>
      </c>
      <c r="BS276" s="17">
        <f t="shared" si="371"/>
        <v>2.4729723849880068E-4</v>
      </c>
      <c r="BT276" s="17">
        <f t="shared" si="372"/>
        <v>1.737787577602002E-3</v>
      </c>
      <c r="BU276" s="12">
        <f>(BU$3*temperature!$I386+BU$4*temperature!$I386^2+BU$5*temperature!$I386^6)*(K276/K$56)^$BW$1</f>
        <v>-22.998064808144967</v>
      </c>
      <c r="BV276" s="12">
        <f>(BV$3*temperature!$I386+BV$4*temperature!$I386^2+BV$5*temperature!$I386^6)*(L276/L$56)^$BW$1</f>
        <v>-16.421505850339535</v>
      </c>
      <c r="BW276" s="12">
        <f>(BW$3*temperature!$I386+BW$4*temperature!$I386^2+BW$5*temperature!$I386^6)*(M276/M$56)^$BW$1</f>
        <v>-14.903056253136606</v>
      </c>
      <c r="BX276" s="12">
        <f>(BX$3*temperature!$M386+BX$4*temperature!$M386^2+BX$5*temperature!$M386^6)*(K276/K$56)^$BW$1</f>
        <v>-22.998070874304481</v>
      </c>
      <c r="BY276" s="12">
        <f>(BY$3*temperature!$M386+BY$4*temperature!$M386^2+BY$5*temperature!$M386^6)*(L276/L$56)^$BW$1</f>
        <v>-16.421509811894119</v>
      </c>
      <c r="BZ276" s="12">
        <f>(BZ$3*temperature!$M386+BZ$4*temperature!$M386^2+BZ$5*temperature!$M386^6)*(M276/M$56)^$BW$1</f>
        <v>-14.903059545570178</v>
      </c>
      <c r="CA276" s="19">
        <f t="shared" si="381"/>
        <v>-6.0661595142619262E-6</v>
      </c>
      <c r="CB276" s="19">
        <f t="shared" si="382"/>
        <v>-3.9615545830429255E-6</v>
      </c>
      <c r="CC276" s="19">
        <f t="shared" si="383"/>
        <v>-3.2924335719997089E-6</v>
      </c>
      <c r="CD276" s="19">
        <f t="shared" si="384"/>
        <v>-2.4706611392407627E-2</v>
      </c>
      <c r="CE276" s="19">
        <f t="shared" si="385"/>
        <v>-6.109876770005415E-6</v>
      </c>
      <c r="CF276" s="19"/>
      <c r="CG276" s="19"/>
      <c r="CH276" s="19"/>
    </row>
    <row r="277" spans="1:86" x14ac:dyDescent="0.3">
      <c r="A277" s="2">
        <f t="shared" si="328"/>
        <v>2231</v>
      </c>
      <c r="B277" s="5">
        <f t="shared" si="329"/>
        <v>1165.4047143362263</v>
      </c>
      <c r="C277" s="5">
        <f t="shared" si="330"/>
        <v>2964.165094375207</v>
      </c>
      <c r="D277" s="5">
        <f t="shared" si="331"/>
        <v>4369.9418571062006</v>
      </c>
      <c r="E277" s="15">
        <f t="shared" si="332"/>
        <v>4.9039354041242134E-8</v>
      </c>
      <c r="F277" s="15">
        <f t="shared" si="333"/>
        <v>9.6610815818703263E-8</v>
      </c>
      <c r="G277" s="15">
        <f t="shared" si="334"/>
        <v>1.972275438405793E-7</v>
      </c>
      <c r="H277" s="5">
        <f t="shared" si="335"/>
        <v>289077.41472346417</v>
      </c>
      <c r="I277" s="5">
        <f t="shared" si="336"/>
        <v>140333.5595117264</v>
      </c>
      <c r="J277" s="5">
        <f t="shared" si="337"/>
        <v>49469.822055328674</v>
      </c>
      <c r="K277" s="5">
        <f t="shared" si="338"/>
        <v>248048.94914820432</v>
      </c>
      <c r="L277" s="5">
        <f t="shared" si="339"/>
        <v>47343.368214551563</v>
      </c>
      <c r="M277" s="5">
        <f t="shared" si="340"/>
        <v>11320.47603216576</v>
      </c>
      <c r="N277" s="15">
        <f t="shared" si="341"/>
        <v>1.4498584354072364E-4</v>
      </c>
      <c r="O277" s="15">
        <f t="shared" si="342"/>
        <v>2.0873514146628747E-3</v>
      </c>
      <c r="P277" s="15">
        <f t="shared" si="343"/>
        <v>2.0383661860785551E-3</v>
      </c>
      <c r="Q277" s="5">
        <f t="shared" si="344"/>
        <v>3744.0265199485966</v>
      </c>
      <c r="R277" s="5">
        <f t="shared" si="345"/>
        <v>5605.6742244016759</v>
      </c>
      <c r="S277" s="5">
        <f t="shared" si="346"/>
        <v>3735.5927973143953</v>
      </c>
      <c r="T277" s="5">
        <f t="shared" si="347"/>
        <v>12.951639696688822</v>
      </c>
      <c r="U277" s="5">
        <f t="shared" si="348"/>
        <v>39.945357645782941</v>
      </c>
      <c r="V277" s="5">
        <f t="shared" si="349"/>
        <v>75.512557800114692</v>
      </c>
      <c r="W277" s="15">
        <f t="shared" si="350"/>
        <v>-1.0734613539272964E-2</v>
      </c>
      <c r="X277" s="15">
        <f t="shared" si="351"/>
        <v>-1.217998157191269E-2</v>
      </c>
      <c r="Y277" s="15">
        <f t="shared" si="352"/>
        <v>-9.7425357312937999E-3</v>
      </c>
      <c r="Z277" s="5">
        <f t="shared" si="367"/>
        <v>3393.6455316490856</v>
      </c>
      <c r="AA277" s="5">
        <f t="shared" si="368"/>
        <v>16709.805634587356</v>
      </c>
      <c r="AB277" s="5">
        <f t="shared" si="369"/>
        <v>72359.17792502571</v>
      </c>
      <c r="AC277" s="16">
        <f t="shared" si="353"/>
        <v>0.94401686581322641</v>
      </c>
      <c r="AD277" s="16">
        <f t="shared" si="354"/>
        <v>3.0703012889401746</v>
      </c>
      <c r="AE277" s="16">
        <f t="shared" si="355"/>
        <v>20.232197231904436</v>
      </c>
      <c r="AF277" s="15">
        <f t="shared" si="356"/>
        <v>-4.0504037456468023E-3</v>
      </c>
      <c r="AG277" s="15">
        <f t="shared" si="357"/>
        <v>2.9673830763510267E-4</v>
      </c>
      <c r="AH277" s="15">
        <f t="shared" si="358"/>
        <v>9.7937136394747881E-3</v>
      </c>
      <c r="AI277" s="1">
        <f t="shared" si="322"/>
        <v>575529.14673951291</v>
      </c>
      <c r="AJ277" s="1">
        <f t="shared" si="323"/>
        <v>274019.02376569668</v>
      </c>
      <c r="AK277" s="1">
        <f t="shared" si="324"/>
        <v>96674.853933096863</v>
      </c>
      <c r="AL277" s="14">
        <f t="shared" si="359"/>
        <v>93.209175264100452</v>
      </c>
      <c r="AM277" s="14">
        <f t="shared" si="360"/>
        <v>22.912252380656916</v>
      </c>
      <c r="AN277" s="14">
        <f t="shared" si="361"/>
        <v>7.1632607560148678</v>
      </c>
      <c r="AO277" s="11">
        <f t="shared" si="362"/>
        <v>2.2371251266418263E-3</v>
      </c>
      <c r="AP277" s="11">
        <f t="shared" si="363"/>
        <v>2.8181876255722665E-3</v>
      </c>
      <c r="AQ277" s="11">
        <f t="shared" si="364"/>
        <v>2.556451759205412E-3</v>
      </c>
      <c r="AR277" s="1">
        <f t="shared" si="370"/>
        <v>289077.41472346417</v>
      </c>
      <c r="AS277" s="1">
        <f t="shared" si="365"/>
        <v>140333.5595117264</v>
      </c>
      <c r="AT277" s="1">
        <f t="shared" si="366"/>
        <v>49469.822055328674</v>
      </c>
      <c r="AU277" s="1">
        <f t="shared" si="325"/>
        <v>57815.482944692834</v>
      </c>
      <c r="AV277" s="1">
        <f t="shared" si="326"/>
        <v>28066.711902345283</v>
      </c>
      <c r="AW277" s="1">
        <f t="shared" si="327"/>
        <v>9893.9644110657355</v>
      </c>
      <c r="AX277" s="1">
        <f t="shared" si="386"/>
        <v>198439.15931856344</v>
      </c>
      <c r="AY277" s="1">
        <f t="shared" si="373"/>
        <v>37874.694571641252</v>
      </c>
      <c r="AZ277" s="1">
        <f t="shared" si="374"/>
        <v>9056.3808257326091</v>
      </c>
      <c r="BA277" s="1">
        <f t="shared" si="387"/>
        <v>14215.883873623483</v>
      </c>
      <c r="BB277" s="1">
        <f t="shared" si="388"/>
        <v>31248.342482016356</v>
      </c>
      <c r="BC277" s="1">
        <f t="shared" si="389"/>
        <v>39815.522849694069</v>
      </c>
      <c r="BD277" s="1">
        <f t="shared" si="390"/>
        <v>52.721341151360129</v>
      </c>
      <c r="BE277" s="2">
        <f t="shared" si="396"/>
        <v>0.05</v>
      </c>
      <c r="BF277" s="2">
        <f t="shared" si="397"/>
        <v>3.8949976355871406E-2</v>
      </c>
      <c r="BG277" s="2">
        <f t="shared" si="398"/>
        <v>0.05</v>
      </c>
      <c r="BH277" s="2">
        <f t="shared" si="375"/>
        <v>4.8003044590385416E-2</v>
      </c>
      <c r="BI277" s="2">
        <f t="shared" si="391"/>
        <v>2.5000000000000006E-4</v>
      </c>
      <c r="BJ277" s="2">
        <f t="shared" si="376"/>
        <v>1.5171006581229417E-4</v>
      </c>
      <c r="BK277" s="2">
        <f t="shared" si="377"/>
        <v>2.5000000000000006E-4</v>
      </c>
      <c r="BL277" s="2">
        <f t="shared" si="378"/>
        <v>72.269353680866061</v>
      </c>
      <c r="BM277" s="2">
        <f t="shared" si="379"/>
        <v>21.290013549197514</v>
      </c>
      <c r="BN277" s="2">
        <f t="shared" si="380"/>
        <v>12.367455513832171</v>
      </c>
      <c r="BO277" s="2">
        <f t="shared" si="392"/>
        <v>851.8197084154275</v>
      </c>
      <c r="BP277" s="2">
        <f t="shared" si="393"/>
        <v>65.422530272920184</v>
      </c>
      <c r="BQ277" s="2">
        <f t="shared" si="394"/>
        <v>6.8367031624635617</v>
      </c>
      <c r="BR277" s="11">
        <f t="shared" si="395"/>
        <v>3.0908824497101389E-2</v>
      </c>
      <c r="BS277" s="17">
        <f t="shared" si="371"/>
        <v>2.3987530943173934E-4</v>
      </c>
      <c r="BT277" s="17">
        <f t="shared" si="372"/>
        <v>1.6871724054388368E-3</v>
      </c>
      <c r="BU277" s="12">
        <f>(BU$3*temperature!$I387+BU$4*temperature!$I387^2+BU$5*temperature!$I387^6)*(K277/K$56)^$BW$1</f>
        <v>-23.166478615902804</v>
      </c>
      <c r="BV277" s="12">
        <f>(BV$3*temperature!$I387+BV$4*temperature!$I387^2+BV$5*temperature!$I387^6)*(L277/L$56)^$BW$1</f>
        <v>-16.523413112943178</v>
      </c>
      <c r="BW277" s="12">
        <f>(BW$3*temperature!$I387+BW$4*temperature!$I387^2+BW$5*temperature!$I387^6)*(M277/M$56)^$BW$1</f>
        <v>-14.987271705455548</v>
      </c>
      <c r="BX277" s="12">
        <f>(BX$3*temperature!$M387+BX$4*temperature!$M387^2+BX$5*temperature!$M387^6)*(K277/K$56)^$BW$1</f>
        <v>-23.166484675409684</v>
      </c>
      <c r="BY277" s="12">
        <f>(BY$3*temperature!$M387+BY$4*temperature!$M387^2+BY$5*temperature!$M387^6)*(L277/L$56)^$BW$1</f>
        <v>-16.523417067571039</v>
      </c>
      <c r="BZ277" s="12">
        <f>(BZ$3*temperature!$M387+BZ$4*temperature!$M387^2+BZ$5*temperature!$M387^6)*(M277/M$56)^$BW$1</f>
        <v>-14.987274991578941</v>
      </c>
      <c r="CA277" s="19">
        <f t="shared" si="381"/>
        <v>-6.0595068802626884E-6</v>
      </c>
      <c r="CB277" s="19">
        <f t="shared" si="382"/>
        <v>-3.9546278607360819E-6</v>
      </c>
      <c r="CC277" s="19">
        <f t="shared" si="383"/>
        <v>-3.2861233929537548E-6</v>
      </c>
      <c r="CD277" s="19">
        <f t="shared" si="384"/>
        <v>-2.4691975271879951E-2</v>
      </c>
      <c r="CE277" s="19">
        <f t="shared" si="385"/>
        <v>-5.9229952088230588E-6</v>
      </c>
      <c r="CF277" s="19"/>
      <c r="CG277" s="19"/>
      <c r="CH277" s="19"/>
    </row>
    <row r="278" spans="1:86" x14ac:dyDescent="0.3">
      <c r="A278" s="2">
        <f t="shared" si="328"/>
        <v>2232</v>
      </c>
      <c r="B278" s="5">
        <f t="shared" si="329"/>
        <v>1165.4047686293861</v>
      </c>
      <c r="C278" s="5">
        <f t="shared" si="330"/>
        <v>2964.1653664270943</v>
      </c>
      <c r="D278" s="5">
        <f t="shared" si="331"/>
        <v>4369.9426758854543</v>
      </c>
      <c r="E278" s="15">
        <f t="shared" si="332"/>
        <v>4.6587386339180026E-8</v>
      </c>
      <c r="F278" s="15">
        <f t="shared" si="333"/>
        <v>9.1780275027768093E-8</v>
      </c>
      <c r="G278" s="15">
        <f t="shared" si="334"/>
        <v>1.8736616664855034E-7</v>
      </c>
      <c r="H278" s="5">
        <f t="shared" si="335"/>
        <v>289110.17512536416</v>
      </c>
      <c r="I278" s="5">
        <f t="shared" si="336"/>
        <v>140621.6185068051</v>
      </c>
      <c r="J278" s="5">
        <f t="shared" si="337"/>
        <v>49569.128724963899</v>
      </c>
      <c r="K278" s="5">
        <f t="shared" si="338"/>
        <v>248077.04834208119</v>
      </c>
      <c r="L278" s="5">
        <f t="shared" si="339"/>
        <v>47440.54434328193</v>
      </c>
      <c r="M278" s="5">
        <f t="shared" si="340"/>
        <v>11343.198847550104</v>
      </c>
      <c r="N278" s="15">
        <f t="shared" si="341"/>
        <v>1.1328084224238033E-4</v>
      </c>
      <c r="O278" s="15">
        <f t="shared" si="342"/>
        <v>2.0525816475494008E-3</v>
      </c>
      <c r="P278" s="15">
        <f t="shared" si="343"/>
        <v>2.0072314379520062E-3</v>
      </c>
      <c r="Q278" s="5">
        <f t="shared" si="344"/>
        <v>3704.2555883914674</v>
      </c>
      <c r="R278" s="5">
        <f t="shared" si="345"/>
        <v>5548.7636848173624</v>
      </c>
      <c r="S278" s="5">
        <f t="shared" si="346"/>
        <v>3706.6244933324224</v>
      </c>
      <c r="T278" s="5">
        <f t="shared" si="347"/>
        <v>12.812608849844962</v>
      </c>
      <c r="U278" s="5">
        <f t="shared" si="348"/>
        <v>39.458823925773842</v>
      </c>
      <c r="V278" s="5">
        <f t="shared" si="349"/>
        <v>74.77687400758569</v>
      </c>
      <c r="W278" s="15">
        <f t="shared" si="350"/>
        <v>-1.0734613539272964E-2</v>
      </c>
      <c r="X278" s="15">
        <f t="shared" si="351"/>
        <v>-1.217998157191269E-2</v>
      </c>
      <c r="Y278" s="15">
        <f t="shared" si="352"/>
        <v>-9.7425357312937999E-3</v>
      </c>
      <c r="Z278" s="5">
        <f t="shared" si="367"/>
        <v>3344.1029191453945</v>
      </c>
      <c r="AA278" s="5">
        <f t="shared" si="368"/>
        <v>16545.644786035631</v>
      </c>
      <c r="AB278" s="5">
        <f t="shared" si="369"/>
        <v>72503.479198043235</v>
      </c>
      <c r="AC278" s="16">
        <f t="shared" si="353"/>
        <v>0.94019321636398279</v>
      </c>
      <c r="AD278" s="16">
        <f t="shared" si="354"/>
        <v>3.0712123649485847</v>
      </c>
      <c r="AE278" s="16">
        <f t="shared" si="355"/>
        <v>20.430345577891082</v>
      </c>
      <c r="AF278" s="15">
        <f t="shared" si="356"/>
        <v>-4.0504037456468023E-3</v>
      </c>
      <c r="AG278" s="15">
        <f t="shared" si="357"/>
        <v>2.9673830763510267E-4</v>
      </c>
      <c r="AH278" s="15">
        <f t="shared" si="358"/>
        <v>9.7937136394747881E-3</v>
      </c>
      <c r="AI278" s="1">
        <f t="shared" si="322"/>
        <v>575791.71501025441</v>
      </c>
      <c r="AJ278" s="1">
        <f t="shared" si="323"/>
        <v>274683.83329147229</v>
      </c>
      <c r="AK278" s="1">
        <f t="shared" si="324"/>
        <v>96901.332950852913</v>
      </c>
      <c r="AL278" s="14">
        <f t="shared" si="359"/>
        <v>93.41561064623717</v>
      </c>
      <c r="AM278" s="14">
        <f t="shared" si="360"/>
        <v>22.976177696528744</v>
      </c>
      <c r="AN278" s="14">
        <f t="shared" si="361"/>
        <v>7.1813901612706159</v>
      </c>
      <c r="AO278" s="11">
        <f t="shared" si="362"/>
        <v>2.2147538753754079E-3</v>
      </c>
      <c r="AP278" s="11">
        <f t="shared" si="363"/>
        <v>2.7900057493165436E-3</v>
      </c>
      <c r="AQ278" s="11">
        <f t="shared" si="364"/>
        <v>2.5308872416133577E-3</v>
      </c>
      <c r="AR278" s="1">
        <f t="shared" si="370"/>
        <v>289110.17512536416</v>
      </c>
      <c r="AS278" s="1">
        <f t="shared" si="365"/>
        <v>140621.6185068051</v>
      </c>
      <c r="AT278" s="1">
        <f t="shared" si="366"/>
        <v>49569.128724963899</v>
      </c>
      <c r="AU278" s="1">
        <f t="shared" si="325"/>
        <v>57822.035025072837</v>
      </c>
      <c r="AV278" s="1">
        <f t="shared" si="326"/>
        <v>28124.32370136102</v>
      </c>
      <c r="AW278" s="1">
        <f t="shared" si="327"/>
        <v>9913.8257449927805</v>
      </c>
      <c r="AX278" s="1">
        <f t="shared" si="386"/>
        <v>198461.63867366494</v>
      </c>
      <c r="AY278" s="1">
        <f t="shared" si="373"/>
        <v>37952.435474625549</v>
      </c>
      <c r="AZ278" s="1">
        <f t="shared" si="374"/>
        <v>9074.5590780400835</v>
      </c>
      <c r="BA278" s="1">
        <f t="shared" si="387"/>
        <v>14216.016546461109</v>
      </c>
      <c r="BB278" s="1">
        <f t="shared" si="388"/>
        <v>31254.423305810698</v>
      </c>
      <c r="BC278" s="1">
        <f t="shared" si="389"/>
        <v>39824.293004657811</v>
      </c>
      <c r="BD278" s="1">
        <f t="shared" si="390"/>
        <v>51.195728688804152</v>
      </c>
      <c r="BE278" s="2">
        <f t="shared" si="396"/>
        <v>0.05</v>
      </c>
      <c r="BF278" s="2">
        <f t="shared" si="397"/>
        <v>3.8949976355871406E-2</v>
      </c>
      <c r="BG278" s="2">
        <f t="shared" si="398"/>
        <v>0.05</v>
      </c>
      <c r="BH278" s="2">
        <f t="shared" si="375"/>
        <v>4.8021177826329753E-2</v>
      </c>
      <c r="BI278" s="2">
        <f t="shared" si="391"/>
        <v>2.5000000000000006E-4</v>
      </c>
      <c r="BJ278" s="2">
        <f t="shared" si="376"/>
        <v>1.5171006581229417E-4</v>
      </c>
      <c r="BK278" s="2">
        <f t="shared" si="377"/>
        <v>2.5000000000000006E-4</v>
      </c>
      <c r="BL278" s="2">
        <f t="shared" si="378"/>
        <v>72.277543781341052</v>
      </c>
      <c r="BM278" s="2">
        <f t="shared" si="379"/>
        <v>21.333714998298724</v>
      </c>
      <c r="BN278" s="2">
        <f t="shared" si="380"/>
        <v>12.392282181240978</v>
      </c>
      <c r="BO278" s="2">
        <f t="shared" si="392"/>
        <v>864.53731274289873</v>
      </c>
      <c r="BP278" s="2">
        <f t="shared" si="393"/>
        <v>66.207256190911821</v>
      </c>
      <c r="BQ278" s="2">
        <f t="shared" si="394"/>
        <v>6.8367931129988735</v>
      </c>
      <c r="BR278" s="11">
        <f t="shared" si="395"/>
        <v>3.0877173389502549E-2</v>
      </c>
      <c r="BS278" s="17">
        <f t="shared" si="371"/>
        <v>2.3268334088492786E-4</v>
      </c>
      <c r="BT278" s="17">
        <f t="shared" si="372"/>
        <v>1.6380314615911037E-3</v>
      </c>
      <c r="BU278" s="12">
        <f>(BU$3*temperature!$I388+BU$4*temperature!$I388^2+BU$5*temperature!$I388^6)*(K278/K$56)^$BW$1</f>
        <v>-23.334711611703572</v>
      </c>
      <c r="BV278" s="12">
        <f>(BV$3*temperature!$I388+BV$4*temperature!$I388^2+BV$5*temperature!$I388^6)*(L278/L$56)^$BW$1</f>
        <v>-16.625104928506776</v>
      </c>
      <c r="BW278" s="12">
        <f>(BW$3*temperature!$I388+BW$4*temperature!$I388^2+BW$5*temperature!$I388^6)*(M278/M$56)^$BW$1</f>
        <v>-15.071291297354074</v>
      </c>
      <c r="BX278" s="12">
        <f>(BX$3*temperature!$M388+BX$4*temperature!$M388^2+BX$5*temperature!$M388^6)*(K278/K$56)^$BW$1</f>
        <v>-23.33471766460212</v>
      </c>
      <c r="BY278" s="12">
        <f>(BY$3*temperature!$M388+BY$4*temperature!$M388^2+BY$5*temperature!$M388^6)*(L278/L$56)^$BW$1</f>
        <v>-16.625108876254941</v>
      </c>
      <c r="BZ278" s="12">
        <f>(BZ$3*temperature!$M388+BZ$4*temperature!$M388^2+BZ$5*temperature!$M388^6)*(M278/M$56)^$BW$1</f>
        <v>-15.071294577212223</v>
      </c>
      <c r="CA278" s="19">
        <f t="shared" si="381"/>
        <v>-6.0528985486030251E-6</v>
      </c>
      <c r="CB278" s="19">
        <f t="shared" si="382"/>
        <v>-3.9477481657002045E-6</v>
      </c>
      <c r="CC278" s="19">
        <f t="shared" si="383"/>
        <v>-3.2798581486304101E-6</v>
      </c>
      <c r="CD278" s="19">
        <f t="shared" si="384"/>
        <v>-2.4676730066897995E-2</v>
      </c>
      <c r="CE278" s="19">
        <f t="shared" si="385"/>
        <v>-5.741863994081375E-6</v>
      </c>
      <c r="CF278" s="19"/>
      <c r="CG278" s="19"/>
      <c r="CH278" s="19"/>
    </row>
    <row r="279" spans="1:86" x14ac:dyDescent="0.3">
      <c r="A279" s="2">
        <f t="shared" si="328"/>
        <v>2233</v>
      </c>
      <c r="B279" s="5">
        <f t="shared" si="329"/>
        <v>1165.4048202078902</v>
      </c>
      <c r="C279" s="5">
        <f t="shared" si="330"/>
        <v>2964.1656248764116</v>
      </c>
      <c r="D279" s="5">
        <f t="shared" si="331"/>
        <v>4369.9434537258912</v>
      </c>
      <c r="E279" s="15">
        <f t="shared" si="332"/>
        <v>4.4258017022221023E-8</v>
      </c>
      <c r="F279" s="15">
        <f t="shared" si="333"/>
        <v>8.7191261276379687E-8</v>
      </c>
      <c r="G279" s="15">
        <f t="shared" si="334"/>
        <v>1.7799785831612283E-7</v>
      </c>
      <c r="H279" s="5">
        <f t="shared" si="335"/>
        <v>289133.85099481553</v>
      </c>
      <c r="I279" s="5">
        <f t="shared" si="336"/>
        <v>140905.42908945214</v>
      </c>
      <c r="J279" s="5">
        <f t="shared" si="337"/>
        <v>49667.107041240182</v>
      </c>
      <c r="K279" s="5">
        <f t="shared" si="338"/>
        <v>248097.35293804473</v>
      </c>
      <c r="L279" s="5">
        <f t="shared" si="339"/>
        <v>47536.287414886639</v>
      </c>
      <c r="M279" s="5">
        <f t="shared" si="340"/>
        <v>11365.617785944833</v>
      </c>
      <c r="N279" s="15">
        <f t="shared" si="341"/>
        <v>8.1847942400292695E-5</v>
      </c>
      <c r="O279" s="15">
        <f t="shared" si="342"/>
        <v>2.0181697518457664E-3</v>
      </c>
      <c r="P279" s="15">
        <f t="shared" si="343"/>
        <v>1.9764211750172844E-3</v>
      </c>
      <c r="Q279" s="5">
        <f t="shared" si="344"/>
        <v>3664.7919295125453</v>
      </c>
      <c r="R279" s="5">
        <f t="shared" si="345"/>
        <v>5492.2422756332699</v>
      </c>
      <c r="S279" s="5">
        <f t="shared" si="346"/>
        <v>3677.7677051683013</v>
      </c>
      <c r="T279" s="5">
        <f t="shared" si="347"/>
        <v>12.675070445412008</v>
      </c>
      <c r="U279" s="5">
        <f t="shared" si="348"/>
        <v>38.978216177508571</v>
      </c>
      <c r="V279" s="5">
        <f t="shared" si="349"/>
        <v>74.048357640692331</v>
      </c>
      <c r="W279" s="15">
        <f t="shared" si="350"/>
        <v>-1.0734613539272964E-2</v>
      </c>
      <c r="X279" s="15">
        <f t="shared" si="351"/>
        <v>-1.217998157191269E-2</v>
      </c>
      <c r="Y279" s="15">
        <f t="shared" si="352"/>
        <v>-9.7425357312937999E-3</v>
      </c>
      <c r="Z279" s="5">
        <f t="shared" si="367"/>
        <v>3295.1790915477718</v>
      </c>
      <c r="AA279" s="5">
        <f t="shared" si="368"/>
        <v>16382.528161148235</v>
      </c>
      <c r="AB279" s="5">
        <f t="shared" si="369"/>
        <v>72645.810247310481</v>
      </c>
      <c r="AC279" s="16">
        <f t="shared" si="353"/>
        <v>0.93638505423879037</v>
      </c>
      <c r="AD279" s="16">
        <f t="shared" si="354"/>
        <v>3.0721237113081474</v>
      </c>
      <c r="AE279" s="16">
        <f t="shared" si="355"/>
        <v>20.630434532036457</v>
      </c>
      <c r="AF279" s="15">
        <f t="shared" si="356"/>
        <v>-4.0504037456468023E-3</v>
      </c>
      <c r="AG279" s="15">
        <f t="shared" si="357"/>
        <v>2.9673830763510267E-4</v>
      </c>
      <c r="AH279" s="15">
        <f t="shared" si="358"/>
        <v>9.7937136394747881E-3</v>
      </c>
      <c r="AI279" s="1">
        <f t="shared" si="322"/>
        <v>576034.57853430184</v>
      </c>
      <c r="AJ279" s="1">
        <f t="shared" si="323"/>
        <v>275339.77366368612</v>
      </c>
      <c r="AK279" s="1">
        <f t="shared" si="324"/>
        <v>97125.025400760394</v>
      </c>
      <c r="AL279" s="14">
        <f t="shared" si="359"/>
        <v>93.620434306079474</v>
      </c>
      <c r="AM279" s="14">
        <f t="shared" si="360"/>
        <v>23.039640327720672</v>
      </c>
      <c r="AN279" s="14">
        <f t="shared" si="361"/>
        <v>7.1993836971194609</v>
      </c>
      <c r="AO279" s="11">
        <f t="shared" si="362"/>
        <v>2.1926063366216539E-3</v>
      </c>
      <c r="AP279" s="11">
        <f t="shared" si="363"/>
        <v>2.762105691823378E-3</v>
      </c>
      <c r="AQ279" s="11">
        <f t="shared" si="364"/>
        <v>2.5055783691972241E-3</v>
      </c>
      <c r="AR279" s="1">
        <f t="shared" si="370"/>
        <v>289133.85099481553</v>
      </c>
      <c r="AS279" s="1">
        <f t="shared" si="365"/>
        <v>140905.42908945214</v>
      </c>
      <c r="AT279" s="1">
        <f t="shared" si="366"/>
        <v>49667.107041240182</v>
      </c>
      <c r="AU279" s="1">
        <f t="shared" si="325"/>
        <v>57826.77019896311</v>
      </c>
      <c r="AV279" s="1">
        <f t="shared" si="326"/>
        <v>28181.085817890431</v>
      </c>
      <c r="AW279" s="1">
        <f t="shared" si="327"/>
        <v>9933.4214082480376</v>
      </c>
      <c r="AX279" s="1">
        <f t="shared" si="386"/>
        <v>198477.88235043577</v>
      </c>
      <c r="AY279" s="1">
        <f t="shared" si="373"/>
        <v>38029.02993190931</v>
      </c>
      <c r="AZ279" s="1">
        <f t="shared" si="374"/>
        <v>9092.4942287558661</v>
      </c>
      <c r="BA279" s="1">
        <f t="shared" si="387"/>
        <v>14216.11255771705</v>
      </c>
      <c r="BB279" s="1">
        <f t="shared" si="388"/>
        <v>31260.402191899586</v>
      </c>
      <c r="BC279" s="1">
        <f t="shared" si="389"/>
        <v>39832.928418276075</v>
      </c>
      <c r="BD279" s="1">
        <f t="shared" si="390"/>
        <v>49.71409931293497</v>
      </c>
      <c r="BE279" s="2">
        <f t="shared" si="396"/>
        <v>0.05</v>
      </c>
      <c r="BF279" s="2">
        <f t="shared" si="397"/>
        <v>3.8949976355871406E-2</v>
      </c>
      <c r="BG279" s="2">
        <f t="shared" si="398"/>
        <v>0.05</v>
      </c>
      <c r="BH279" s="2">
        <f t="shared" si="375"/>
        <v>4.8039206819310391E-2</v>
      </c>
      <c r="BI279" s="2">
        <f t="shared" si="391"/>
        <v>2.5000000000000006E-4</v>
      </c>
      <c r="BJ279" s="2">
        <f t="shared" si="376"/>
        <v>1.5171006581229417E-4</v>
      </c>
      <c r="BK279" s="2">
        <f t="shared" si="377"/>
        <v>2.5000000000000006E-4</v>
      </c>
      <c r="BL279" s="2">
        <f t="shared" si="378"/>
        <v>72.283462748703897</v>
      </c>
      <c r="BM279" s="2">
        <f t="shared" si="379"/>
        <v>21.376771920470333</v>
      </c>
      <c r="BN279" s="2">
        <f t="shared" si="380"/>
        <v>12.416776760310048</v>
      </c>
      <c r="BO279" s="2">
        <f t="shared" si="392"/>
        <v>877.44502790895979</v>
      </c>
      <c r="BP279" s="2">
        <f t="shared" si="393"/>
        <v>67.001418553501324</v>
      </c>
      <c r="BQ279" s="2">
        <f t="shared" si="394"/>
        <v>6.8368852755798111</v>
      </c>
      <c r="BR279" s="11">
        <f t="shared" si="395"/>
        <v>3.0845822219342151E-2</v>
      </c>
      <c r="BS279" s="17">
        <f t="shared" si="371"/>
        <v>2.257139326500653E-4</v>
      </c>
      <c r="BT279" s="17">
        <f t="shared" si="372"/>
        <v>1.5903218073700035E-3</v>
      </c>
      <c r="BU279" s="12">
        <f>(BU$3*temperature!$I389+BU$4*temperature!$I389^2+BU$5*temperature!$I389^6)*(K279/K$56)^$BW$1</f>
        <v>-23.502764555986779</v>
      </c>
      <c r="BV279" s="12">
        <f>(BV$3*temperature!$I389+BV$4*temperature!$I389^2+BV$5*temperature!$I389^6)*(L279/L$56)^$BW$1</f>
        <v>-16.726582125178016</v>
      </c>
      <c r="BW279" s="12">
        <f>(BW$3*temperature!$I389+BW$4*temperature!$I389^2+BW$5*temperature!$I389^6)*(M279/M$56)^$BW$1</f>
        <v>-15.155115769012657</v>
      </c>
      <c r="BX279" s="12">
        <f>(BX$3*temperature!$M389+BX$4*temperature!$M389^2+BX$5*temperature!$M389^6)*(K279/K$56)^$BW$1</f>
        <v>-23.502770602321444</v>
      </c>
      <c r="BY279" s="12">
        <f>(BY$3*temperature!$M389+BY$4*temperature!$M389^2+BY$5*temperature!$M389^6)*(L279/L$56)^$BW$1</f>
        <v>-16.726586066093279</v>
      </c>
      <c r="BZ279" s="12">
        <f>(BZ$3*temperature!$M389+BZ$4*temperature!$M389^2+BZ$5*temperature!$M389^6)*(M279/M$56)^$BW$1</f>
        <v>-15.155119042650167</v>
      </c>
      <c r="CA279" s="19">
        <f t="shared" si="381"/>
        <v>-6.0463346649441974E-6</v>
      </c>
      <c r="CB279" s="19">
        <f t="shared" si="382"/>
        <v>-3.9409152634561906E-6</v>
      </c>
      <c r="CC279" s="19">
        <f t="shared" si="383"/>
        <v>-3.2736375104036597E-6</v>
      </c>
      <c r="CD279" s="19">
        <f t="shared" si="384"/>
        <v>-2.4660884869246669E-2</v>
      </c>
      <c r="CE279" s="19">
        <f t="shared" si="385"/>
        <v>-5.5663053064681567E-6</v>
      </c>
      <c r="CF279" s="19"/>
      <c r="CG279" s="19"/>
      <c r="CH279" s="19"/>
    </row>
    <row r="280" spans="1:86" x14ac:dyDescent="0.3">
      <c r="A280" s="2">
        <f t="shared" si="328"/>
        <v>2234</v>
      </c>
      <c r="B280" s="5">
        <f t="shared" si="329"/>
        <v>1165.4048692074714</v>
      </c>
      <c r="C280" s="5">
        <f t="shared" si="330"/>
        <v>2964.1658704032839</v>
      </c>
      <c r="D280" s="5">
        <f t="shared" si="331"/>
        <v>4369.9441926744385</v>
      </c>
      <c r="E280" s="15">
        <f t="shared" si="332"/>
        <v>4.2045116171109967E-8</v>
      </c>
      <c r="F280" s="15">
        <f t="shared" si="333"/>
        <v>8.2831698212560695E-8</v>
      </c>
      <c r="G280" s="15">
        <f t="shared" si="334"/>
        <v>1.6909796540031667E-7</v>
      </c>
      <c r="H280" s="5">
        <f t="shared" si="335"/>
        <v>289148.51731944387</v>
      </c>
      <c r="I280" s="5">
        <f t="shared" si="336"/>
        <v>141185.01287979283</v>
      </c>
      <c r="J280" s="5">
        <f t="shared" si="337"/>
        <v>49763.764255030466</v>
      </c>
      <c r="K280" s="5">
        <f t="shared" si="338"/>
        <v>248109.92725307393</v>
      </c>
      <c r="L280" s="5">
        <f t="shared" si="339"/>
        <v>47630.604713960958</v>
      </c>
      <c r="M280" s="5">
        <f t="shared" si="340"/>
        <v>11387.734502068015</v>
      </c>
      <c r="N280" s="15">
        <f t="shared" si="341"/>
        <v>5.0682987465577867E-5</v>
      </c>
      <c r="O280" s="15">
        <f t="shared" si="342"/>
        <v>1.9841115956560351E-3</v>
      </c>
      <c r="P280" s="15">
        <f t="shared" si="343"/>
        <v>1.9459317161389933E-3</v>
      </c>
      <c r="Q280" s="5">
        <f t="shared" si="344"/>
        <v>3625.6357056160118</v>
      </c>
      <c r="R280" s="5">
        <f t="shared" si="345"/>
        <v>5436.1118098370562</v>
      </c>
      <c r="S280" s="5">
        <f t="shared" si="346"/>
        <v>3649.0244994962968</v>
      </c>
      <c r="T280" s="5">
        <f t="shared" si="347"/>
        <v>12.539008462597449</v>
      </c>
      <c r="U280" s="5">
        <f t="shared" si="348"/>
        <v>38.50346222276049</v>
      </c>
      <c r="V280" s="5">
        <f t="shared" si="349"/>
        <v>73.326938870534264</v>
      </c>
      <c r="W280" s="15">
        <f t="shared" si="350"/>
        <v>-1.0734613539272964E-2</v>
      </c>
      <c r="X280" s="15">
        <f t="shared" si="351"/>
        <v>-1.217998157191269E-2</v>
      </c>
      <c r="Y280" s="15">
        <f t="shared" si="352"/>
        <v>-9.7425357312937999E-3</v>
      </c>
      <c r="Z280" s="5">
        <f t="shared" si="367"/>
        <v>3246.8689560061152</v>
      </c>
      <c r="AA280" s="5">
        <f t="shared" si="368"/>
        <v>16220.462508093182</v>
      </c>
      <c r="AB280" s="5">
        <f t="shared" si="369"/>
        <v>72786.181885815618</v>
      </c>
      <c r="AC280" s="16">
        <f t="shared" si="353"/>
        <v>0.9325923167077339</v>
      </c>
      <c r="AD280" s="16">
        <f t="shared" si="354"/>
        <v>3.0730353280990865</v>
      </c>
      <c r="AE280" s="16">
        <f t="shared" si="355"/>
        <v>20.832483100101154</v>
      </c>
      <c r="AF280" s="15">
        <f t="shared" si="356"/>
        <v>-4.0504037456468023E-3</v>
      </c>
      <c r="AG280" s="15">
        <f t="shared" si="357"/>
        <v>2.9673830763510267E-4</v>
      </c>
      <c r="AH280" s="15">
        <f t="shared" si="358"/>
        <v>9.7937136394747881E-3</v>
      </c>
      <c r="AI280" s="1">
        <f t="shared" si="322"/>
        <v>576257.89087983477</v>
      </c>
      <c r="AJ280" s="1">
        <f t="shared" si="323"/>
        <v>275986.88211520796</v>
      </c>
      <c r="AK280" s="1">
        <f t="shared" si="324"/>
        <v>97345.944268932391</v>
      </c>
      <c r="AL280" s="14">
        <f t="shared" si="359"/>
        <v>93.823654336001297</v>
      </c>
      <c r="AM280" s="14">
        <f t="shared" si="360"/>
        <v>23.102641870190563</v>
      </c>
      <c r="AN280" s="14">
        <f t="shared" si="361"/>
        <v>7.2172419309818849</v>
      </c>
      <c r="AO280" s="11">
        <f t="shared" si="362"/>
        <v>2.1706802732554373E-3</v>
      </c>
      <c r="AP280" s="11">
        <f t="shared" si="363"/>
        <v>2.7344846349051442E-3</v>
      </c>
      <c r="AQ280" s="11">
        <f t="shared" si="364"/>
        <v>2.4805225855052517E-3</v>
      </c>
      <c r="AR280" s="1">
        <f t="shared" si="370"/>
        <v>289148.51731944387</v>
      </c>
      <c r="AS280" s="1">
        <f t="shared" si="365"/>
        <v>141185.01287979283</v>
      </c>
      <c r="AT280" s="1">
        <f t="shared" si="366"/>
        <v>49763.764255030466</v>
      </c>
      <c r="AU280" s="1">
        <f t="shared" si="325"/>
        <v>57829.703463888778</v>
      </c>
      <c r="AV280" s="1">
        <f t="shared" si="326"/>
        <v>28237.00257595857</v>
      </c>
      <c r="AW280" s="1">
        <f t="shared" si="327"/>
        <v>9952.7528510060947</v>
      </c>
      <c r="AX280" s="1">
        <f t="shared" si="386"/>
        <v>198487.94180245916</v>
      </c>
      <c r="AY280" s="1">
        <f t="shared" si="373"/>
        <v>38104.483771168765</v>
      </c>
      <c r="AZ280" s="1">
        <f t="shared" si="374"/>
        <v>9110.1876016544138</v>
      </c>
      <c r="BA280" s="1">
        <f t="shared" si="387"/>
        <v>14216.172220138757</v>
      </c>
      <c r="BB280" s="1">
        <f t="shared" si="388"/>
        <v>31266.280190318641</v>
      </c>
      <c r="BC280" s="1">
        <f t="shared" si="389"/>
        <v>39841.430503938151</v>
      </c>
      <c r="BD280" s="1">
        <f t="shared" si="390"/>
        <v>48.275191477674255</v>
      </c>
      <c r="BE280" s="2">
        <f t="shared" si="396"/>
        <v>0.05</v>
      </c>
      <c r="BF280" s="2">
        <f t="shared" si="397"/>
        <v>3.8949976355871406E-2</v>
      </c>
      <c r="BG280" s="2">
        <f t="shared" si="398"/>
        <v>0.05</v>
      </c>
      <c r="BH280" s="2">
        <f t="shared" si="375"/>
        <v>4.8057130967432179E-2</v>
      </c>
      <c r="BI280" s="2">
        <f t="shared" si="391"/>
        <v>2.5000000000000006E-4</v>
      </c>
      <c r="BJ280" s="2">
        <f t="shared" si="376"/>
        <v>1.5171006581229417E-4</v>
      </c>
      <c r="BK280" s="2">
        <f t="shared" si="377"/>
        <v>2.5000000000000006E-4</v>
      </c>
      <c r="BL280" s="2">
        <f t="shared" si="378"/>
        <v>72.287129329860988</v>
      </c>
      <c r="BM280" s="2">
        <f t="shared" si="379"/>
        <v>21.419187595702972</v>
      </c>
      <c r="BN280" s="2">
        <f t="shared" si="380"/>
        <v>12.44094106375762</v>
      </c>
      <c r="BO280" s="2">
        <f t="shared" si="392"/>
        <v>890.54569567574288</v>
      </c>
      <c r="BP280" s="2">
        <f t="shared" si="393"/>
        <v>67.805130842940329</v>
      </c>
      <c r="BQ280" s="2">
        <f t="shared" si="394"/>
        <v>6.836979625212118</v>
      </c>
      <c r="BR280" s="11">
        <f t="shared" si="395"/>
        <v>3.0814767039061691E-2</v>
      </c>
      <c r="BS280" s="17">
        <f t="shared" si="371"/>
        <v>2.1895993346911791E-4</v>
      </c>
      <c r="BT280" s="17">
        <f t="shared" si="372"/>
        <v>1.5440017547281588E-3</v>
      </c>
      <c r="BU280" s="12">
        <f>(BU$3*temperature!$I390+BU$4*temperature!$I390^2+BU$5*temperature!$I390^6)*(K280/K$56)^$BW$1</f>
        <v>-23.670638274930777</v>
      </c>
      <c r="BV280" s="12">
        <f>(BV$3*temperature!$I390+BV$4*temperature!$I390^2+BV$5*temperature!$I390^6)*(L280/L$56)^$BW$1</f>
        <v>-16.827845558680714</v>
      </c>
      <c r="BW280" s="12">
        <f>(BW$3*temperature!$I390+BW$4*temperature!$I390^2+BW$5*temperature!$I390^6)*(M280/M$56)^$BW$1</f>
        <v>-15.2387458818165</v>
      </c>
      <c r="BX280" s="12">
        <f>(BX$3*temperature!$M390+BX$4*temperature!$M390^2+BX$5*temperature!$M390^6)*(K280/K$56)^$BW$1</f>
        <v>-23.670644314746124</v>
      </c>
      <c r="BY280" s="12">
        <f>(BY$3*temperature!$M390+BY$4*temperature!$M390^2+BY$5*temperature!$M390^6)*(L280/L$56)^$BW$1</f>
        <v>-16.827849492809598</v>
      </c>
      <c r="BZ280" s="12">
        <f>(BZ$3*temperature!$M390+BZ$4*temperature!$M390^2+BZ$5*temperature!$M390^6)*(M280/M$56)^$BW$1</f>
        <v>-15.23874914927762</v>
      </c>
      <c r="CA280" s="19">
        <f t="shared" si="381"/>
        <v>-6.0398153465257565E-6</v>
      </c>
      <c r="CB280" s="19">
        <f t="shared" si="382"/>
        <v>-3.9341288839978006E-6</v>
      </c>
      <c r="CC280" s="19">
        <f t="shared" si="383"/>
        <v>-3.2674611194494219E-6</v>
      </c>
      <c r="CD280" s="19">
        <f t="shared" si="384"/>
        <v>-2.4644448543498988E-2</v>
      </c>
      <c r="CE280" s="19">
        <f t="shared" si="385"/>
        <v>-5.3961468134676386E-6</v>
      </c>
      <c r="CF280" s="19"/>
      <c r="CG280" s="19"/>
      <c r="CH280" s="19"/>
    </row>
    <row r="281" spans="1:86" x14ac:dyDescent="0.3">
      <c r="A281" s="2">
        <f t="shared" si="328"/>
        <v>2235</v>
      </c>
      <c r="B281" s="5">
        <f t="shared" si="329"/>
        <v>1165.4049157570753</v>
      </c>
      <c r="C281" s="5">
        <f t="shared" si="330"/>
        <v>2964.1661036538321</v>
      </c>
      <c r="D281" s="5">
        <f t="shared" si="331"/>
        <v>4369.9448946756766</v>
      </c>
      <c r="E281" s="15">
        <f t="shared" si="332"/>
        <v>3.9942860362554464E-8</v>
      </c>
      <c r="F281" s="15">
        <f t="shared" si="333"/>
        <v>7.8690113301932661E-8</v>
      </c>
      <c r="G281" s="15">
        <f t="shared" si="334"/>
        <v>1.6064306713030082E-7</v>
      </c>
      <c r="H281" s="5">
        <f t="shared" si="335"/>
        <v>289154.24876861193</v>
      </c>
      <c r="I281" s="5">
        <f t="shared" si="336"/>
        <v>141460.39169851941</v>
      </c>
      <c r="J281" s="5">
        <f t="shared" si="337"/>
        <v>49859.107665154421</v>
      </c>
      <c r="K281" s="5">
        <f t="shared" si="338"/>
        <v>248114.83533237915</v>
      </c>
      <c r="L281" s="5">
        <f t="shared" si="339"/>
        <v>47723.50359318452</v>
      </c>
      <c r="M281" s="5">
        <f t="shared" si="340"/>
        <v>11409.550661817855</v>
      </c>
      <c r="N281" s="15">
        <f t="shared" si="341"/>
        <v>1.9781873944246797E-5</v>
      </c>
      <c r="O281" s="15">
        <f t="shared" si="342"/>
        <v>1.9504031028254598E-3</v>
      </c>
      <c r="P281" s="15">
        <f t="shared" si="343"/>
        <v>1.9157594292242841E-3</v>
      </c>
      <c r="Q281" s="5">
        <f t="shared" si="344"/>
        <v>3586.7870027105164</v>
      </c>
      <c r="R281" s="5">
        <f t="shared" si="345"/>
        <v>5380.3739613074104</v>
      </c>
      <c r="S281" s="5">
        <f t="shared" si="346"/>
        <v>3620.3968759219952</v>
      </c>
      <c r="T281" s="5">
        <f t="shared" si="347"/>
        <v>12.404407052585793</v>
      </c>
      <c r="U281" s="5">
        <f t="shared" si="348"/>
        <v>38.034490762432434</v>
      </c>
      <c r="V281" s="5">
        <f t="shared" si="349"/>
        <v>72.612548548521687</v>
      </c>
      <c r="W281" s="15">
        <f t="shared" si="350"/>
        <v>-1.0734613539272964E-2</v>
      </c>
      <c r="X281" s="15">
        <f t="shared" si="351"/>
        <v>-1.217998157191269E-2</v>
      </c>
      <c r="Y281" s="15">
        <f t="shared" si="352"/>
        <v>-9.7425357312937999E-3</v>
      </c>
      <c r="Z281" s="5">
        <f t="shared" si="367"/>
        <v>3199.1673843152817</v>
      </c>
      <c r="AA281" s="5">
        <f t="shared" si="368"/>
        <v>16059.45416194167</v>
      </c>
      <c r="AB281" s="5">
        <f t="shared" si="369"/>
        <v>72924.604998299794</v>
      </c>
      <c r="AC281" s="16">
        <f t="shared" si="353"/>
        <v>0.92881494129497943</v>
      </c>
      <c r="AD281" s="16">
        <f t="shared" si="354"/>
        <v>3.0739472154016494</v>
      </c>
      <c r="AE281" s="16">
        <f t="shared" si="355"/>
        <v>21.036510473982741</v>
      </c>
      <c r="AF281" s="15">
        <f t="shared" si="356"/>
        <v>-4.0504037456468023E-3</v>
      </c>
      <c r="AG281" s="15">
        <f t="shared" si="357"/>
        <v>2.9673830763510267E-4</v>
      </c>
      <c r="AH281" s="15">
        <f t="shared" si="358"/>
        <v>9.7937136394747881E-3</v>
      </c>
      <c r="AI281" s="1">
        <f t="shared" si="322"/>
        <v>576461.80525574007</v>
      </c>
      <c r="AJ281" s="1">
        <f t="shared" si="323"/>
        <v>276625.19647964573</v>
      </c>
      <c r="AK281" s="1">
        <f t="shared" si="324"/>
        <v>97564.10269304525</v>
      </c>
      <c r="AL281" s="14">
        <f t="shared" si="359"/>
        <v>94.025278880076868</v>
      </c>
      <c r="AM281" s="14">
        <f t="shared" si="360"/>
        <v>23.165183951218118</v>
      </c>
      <c r="AN281" s="14">
        <f t="shared" si="361"/>
        <v>7.2349654372805929</v>
      </c>
      <c r="AO281" s="11">
        <f t="shared" si="362"/>
        <v>2.148973470522883E-3</v>
      </c>
      <c r="AP281" s="11">
        <f t="shared" si="363"/>
        <v>2.7071397885560927E-3</v>
      </c>
      <c r="AQ281" s="11">
        <f t="shared" si="364"/>
        <v>2.455717359650199E-3</v>
      </c>
      <c r="AR281" s="1">
        <f t="shared" si="370"/>
        <v>289154.24876861193</v>
      </c>
      <c r="AS281" s="1">
        <f t="shared" si="365"/>
        <v>141460.39169851941</v>
      </c>
      <c r="AT281" s="1">
        <f t="shared" si="366"/>
        <v>49859.107665154421</v>
      </c>
      <c r="AU281" s="1">
        <f t="shared" si="325"/>
        <v>57830.849753722388</v>
      </c>
      <c r="AV281" s="1">
        <f t="shared" si="326"/>
        <v>28292.078339703883</v>
      </c>
      <c r="AW281" s="1">
        <f t="shared" si="327"/>
        <v>9971.8215330308849</v>
      </c>
      <c r="AX281" s="1">
        <f t="shared" si="386"/>
        <v>198491.86826590332</v>
      </c>
      <c r="AY281" s="1">
        <f t="shared" si="373"/>
        <v>38178.802874547611</v>
      </c>
      <c r="AZ281" s="1">
        <f t="shared" si="374"/>
        <v>9127.6405294542838</v>
      </c>
      <c r="BA281" s="1">
        <f t="shared" si="387"/>
        <v>14216.195841638453</v>
      </c>
      <c r="BB281" s="1">
        <f t="shared" si="388"/>
        <v>31272.05833880074</v>
      </c>
      <c r="BC281" s="1">
        <f t="shared" si="389"/>
        <v>39849.800658409964</v>
      </c>
      <c r="BD281" s="1">
        <f t="shared" si="390"/>
        <v>46.877779562203585</v>
      </c>
      <c r="BE281" s="2">
        <f t="shared" si="396"/>
        <v>0.05</v>
      </c>
      <c r="BF281" s="2">
        <f t="shared" si="397"/>
        <v>3.8949976355871406E-2</v>
      </c>
      <c r="BG281" s="2">
        <f t="shared" si="398"/>
        <v>0.05</v>
      </c>
      <c r="BH281" s="2">
        <f t="shared" si="375"/>
        <v>4.8074949696890024E-2</v>
      </c>
      <c r="BI281" s="2">
        <f t="shared" si="391"/>
        <v>2.5000000000000006E-4</v>
      </c>
      <c r="BJ281" s="2">
        <f t="shared" si="376"/>
        <v>1.5171006581229417E-4</v>
      </c>
      <c r="BK281" s="2">
        <f t="shared" si="377"/>
        <v>2.5000000000000006E-4</v>
      </c>
      <c r="BL281" s="2">
        <f t="shared" si="378"/>
        <v>72.288562192152995</v>
      </c>
      <c r="BM281" s="2">
        <f t="shared" si="379"/>
        <v>21.460965334415292</v>
      </c>
      <c r="BN281" s="2">
        <f t="shared" si="380"/>
        <v>12.464776916288608</v>
      </c>
      <c r="BO281" s="2">
        <f t="shared" si="392"/>
        <v>903.84220027455581</v>
      </c>
      <c r="BP281" s="2">
        <f t="shared" si="393"/>
        <v>68.618507906790114</v>
      </c>
      <c r="BQ281" s="2">
        <f t="shared" si="394"/>
        <v>6.8370761372402189</v>
      </c>
      <c r="BR281" s="11">
        <f t="shared" si="395"/>
        <v>3.078400395416267E-2</v>
      </c>
      <c r="BS281" s="17">
        <f t="shared" si="371"/>
        <v>2.1241443222438881E-4</v>
      </c>
      <c r="BT281" s="17">
        <f t="shared" si="372"/>
        <v>1.4990308298331639E-3</v>
      </c>
      <c r="BU281" s="12">
        <f>(BU$3*temperature!$I391+BU$4*temperature!$I391^2+BU$5*temperature!$I391^6)*(K281/K$56)^$BW$1</f>
        <v>-23.838333658267842</v>
      </c>
      <c r="BV281" s="12">
        <f>(BV$3*temperature!$I391+BV$4*temperature!$I391^2+BV$5*temperature!$I391^6)*(L281/L$56)^$BW$1</f>
        <v>-16.928896110914163</v>
      </c>
      <c r="BW281" s="12">
        <f>(BW$3*temperature!$I391+BW$4*temperature!$I391^2+BW$5*temperature!$I391^6)*(M281/M$56)^$BW$1</f>
        <v>-15.322182417228086</v>
      </c>
      <c r="BX281" s="12">
        <f>(BX$3*temperature!$M391+BX$4*temperature!$M391^2+BX$5*temperature!$M391^6)*(K281/K$56)^$BW$1</f>
        <v>-23.838339691608549</v>
      </c>
      <c r="BY281" s="12">
        <f>(BY$3*temperature!$M391+BY$4*temperature!$M391^2+BY$5*temperature!$M391^6)*(L281/L$56)^$BW$1</f>
        <v>-16.928900038302938</v>
      </c>
      <c r="BZ281" s="12">
        <f>(BZ$3*temperature!$M391+BZ$4*temperature!$M391^2+BZ$5*temperature!$M391^6)*(M281/M$56)^$BW$1</f>
        <v>-15.322185678556744</v>
      </c>
      <c r="CA281" s="19">
        <f t="shared" si="381"/>
        <v>-6.0333407070345402E-6</v>
      </c>
      <c r="CB281" s="19">
        <f t="shared" si="382"/>
        <v>-3.9273887750823633E-6</v>
      </c>
      <c r="CC281" s="19">
        <f t="shared" si="383"/>
        <v>-3.2613286577998224E-6</v>
      </c>
      <c r="CD281" s="19">
        <f t="shared" si="384"/>
        <v>-2.4627429908638733E-2</v>
      </c>
      <c r="CE281" s="19">
        <f t="shared" si="385"/>
        <v>-5.231221541189428E-6</v>
      </c>
      <c r="CF281" s="19"/>
      <c r="CG281" s="19"/>
      <c r="CH281" s="19"/>
    </row>
    <row r="282" spans="1:86" x14ac:dyDescent="0.3">
      <c r="A282" s="2">
        <f t="shared" si="328"/>
        <v>2236</v>
      </c>
      <c r="B282" s="5">
        <f t="shared" si="329"/>
        <v>1165.4049599792006</v>
      </c>
      <c r="C282" s="5">
        <f t="shared" si="330"/>
        <v>2964.1663252418707</v>
      </c>
      <c r="D282" s="5">
        <f t="shared" si="331"/>
        <v>4369.9455615769593</v>
      </c>
      <c r="E282" s="15">
        <f t="shared" si="332"/>
        <v>3.7945717344426738E-8</v>
      </c>
      <c r="F282" s="15">
        <f t="shared" si="333"/>
        <v>7.4755607636836019E-8</v>
      </c>
      <c r="G282" s="15">
        <f t="shared" si="334"/>
        <v>1.5261091377378576E-7</v>
      </c>
      <c r="H282" s="5">
        <f t="shared" si="335"/>
        <v>289151.11968472629</v>
      </c>
      <c r="I282" s="5">
        <f t="shared" si="336"/>
        <v>141731.58755872358</v>
      </c>
      <c r="J282" s="5">
        <f t="shared" si="337"/>
        <v>49953.14461611896</v>
      </c>
      <c r="K282" s="5">
        <f t="shared" si="338"/>
        <v>248112.14094188073</v>
      </c>
      <c r="L282" s="5">
        <f t="shared" si="339"/>
        <v>47814.991470547298</v>
      </c>
      <c r="M282" s="5">
        <f t="shared" si="340"/>
        <v>11431.067941746312</v>
      </c>
      <c r="N282" s="15">
        <f t="shared" si="341"/>
        <v>-1.085944939493988E-5</v>
      </c>
      <c r="O282" s="15">
        <f t="shared" si="342"/>
        <v>1.9170402521713203E-3</v>
      </c>
      <c r="P282" s="15">
        <f t="shared" si="343"/>
        <v>1.8859007305576103E-3</v>
      </c>
      <c r="Q282" s="5">
        <f t="shared" si="344"/>
        <v>3548.245832616421</v>
      </c>
      <c r="R282" s="5">
        <f t="shared" si="345"/>
        <v>5325.0302680178784</v>
      </c>
      <c r="S282" s="5">
        <f t="shared" si="346"/>
        <v>3591.8867680711096</v>
      </c>
      <c r="T282" s="5">
        <f t="shared" si="347"/>
        <v>12.271250536692452</v>
      </c>
      <c r="U282" s="5">
        <f t="shared" si="348"/>
        <v>37.571231365848924</v>
      </c>
      <c r="V282" s="5">
        <f t="shared" si="349"/>
        <v>71.905118199747406</v>
      </c>
      <c r="W282" s="15">
        <f t="shared" si="350"/>
        <v>-1.0734613539272964E-2</v>
      </c>
      <c r="X282" s="15">
        <f t="shared" si="351"/>
        <v>-1.217998157191269E-2</v>
      </c>
      <c r="Y282" s="15">
        <f t="shared" si="352"/>
        <v>-9.7425357312937999E-3</v>
      </c>
      <c r="Z282" s="5">
        <f t="shared" si="367"/>
        <v>3152.0692160021467</v>
      </c>
      <c r="AA282" s="5">
        <f t="shared" si="368"/>
        <v>15899.509053631868</v>
      </c>
      <c r="AB282" s="5">
        <f t="shared" si="369"/>
        <v>73061.090537859855</v>
      </c>
      <c r="AC282" s="16">
        <f t="shared" si="353"/>
        <v>0.92505286577774548</v>
      </c>
      <c r="AD282" s="16">
        <f t="shared" si="354"/>
        <v>3.0748593732961074</v>
      </c>
      <c r="AE282" s="16">
        <f t="shared" si="355"/>
        <v>21.242536033538741</v>
      </c>
      <c r="AF282" s="15">
        <f t="shared" si="356"/>
        <v>-4.0504037456468023E-3</v>
      </c>
      <c r="AG282" s="15">
        <f t="shared" si="357"/>
        <v>2.9673830763510267E-4</v>
      </c>
      <c r="AH282" s="15">
        <f t="shared" si="358"/>
        <v>9.7937136394747881E-3</v>
      </c>
      <c r="AI282" s="1">
        <f t="shared" si="322"/>
        <v>576646.47448388848</v>
      </c>
      <c r="AJ282" s="1">
        <f t="shared" si="323"/>
        <v>277254.75517138507</v>
      </c>
      <c r="AK282" s="1">
        <f t="shared" si="324"/>
        <v>97779.513956771611</v>
      </c>
      <c r="AL282" s="14">
        <f t="shared" si="359"/>
        <v>94.225316131649947</v>
      </c>
      <c r="AM282" s="14">
        <f t="shared" si="360"/>
        <v>23.227268228489844</v>
      </c>
      <c r="AN282" s="14">
        <f t="shared" si="361"/>
        <v>7.2525547971991831</v>
      </c>
      <c r="AO282" s="11">
        <f t="shared" si="362"/>
        <v>2.1274837358176541E-3</v>
      </c>
      <c r="AP282" s="11">
        <f t="shared" si="363"/>
        <v>2.6800683906705318E-3</v>
      </c>
      <c r="AQ282" s="11">
        <f t="shared" si="364"/>
        <v>2.4311601860536971E-3</v>
      </c>
      <c r="AR282" s="1">
        <f t="shared" si="370"/>
        <v>289151.11968472629</v>
      </c>
      <c r="AS282" s="1">
        <f t="shared" si="365"/>
        <v>141731.58755872358</v>
      </c>
      <c r="AT282" s="1">
        <f t="shared" si="366"/>
        <v>49953.14461611896</v>
      </c>
      <c r="AU282" s="1">
        <f t="shared" si="325"/>
        <v>57830.223936945258</v>
      </c>
      <c r="AV282" s="1">
        <f t="shared" si="326"/>
        <v>28346.317511744717</v>
      </c>
      <c r="AW282" s="1">
        <f t="shared" si="327"/>
        <v>9990.6289232237923</v>
      </c>
      <c r="AX282" s="1">
        <f t="shared" si="386"/>
        <v>198489.7127535046</v>
      </c>
      <c r="AY282" s="1">
        <f t="shared" si="373"/>
        <v>38251.993176437842</v>
      </c>
      <c r="AZ282" s="1">
        <f t="shared" si="374"/>
        <v>9144.8543533970496</v>
      </c>
      <c r="BA282" s="1">
        <f t="shared" si="387"/>
        <v>14216.183725357294</v>
      </c>
      <c r="BB282" s="1">
        <f t="shared" si="388"/>
        <v>31277.737662953314</v>
      </c>
      <c r="BC282" s="1">
        <f t="shared" si="389"/>
        <v>39858.04026208679</v>
      </c>
      <c r="BD282" s="1">
        <f t="shared" si="390"/>
        <v>45.520672858447483</v>
      </c>
      <c r="BE282" s="2">
        <f t="shared" si="396"/>
        <v>0.05</v>
      </c>
      <c r="BF282" s="2">
        <f t="shared" si="397"/>
        <v>3.8949976355871406E-2</v>
      </c>
      <c r="BG282" s="2">
        <f t="shared" si="398"/>
        <v>0.05</v>
      </c>
      <c r="BH282" s="2">
        <f t="shared" si="375"/>
        <v>4.8092662461665915E-2</v>
      </c>
      <c r="BI282" s="2">
        <f t="shared" si="391"/>
        <v>2.5000000000000006E-4</v>
      </c>
      <c r="BJ282" s="2">
        <f t="shared" si="376"/>
        <v>1.5171006581229417E-4</v>
      </c>
      <c r="BK282" s="2">
        <f t="shared" si="377"/>
        <v>2.5000000000000006E-4</v>
      </c>
      <c r="BL282" s="2">
        <f t="shared" si="378"/>
        <v>72.287779921181595</v>
      </c>
      <c r="BM282" s="2">
        <f t="shared" si="379"/>
        <v>21.502108476214886</v>
      </c>
      <c r="BN282" s="2">
        <f t="shared" si="380"/>
        <v>12.488286154029742</v>
      </c>
      <c r="BO282" s="2">
        <f t="shared" si="392"/>
        <v>917.33746904030363</v>
      </c>
      <c r="BP282" s="2">
        <f t="shared" si="393"/>
        <v>69.441665974351423</v>
      </c>
      <c r="BQ282" s="2">
        <f t="shared" si="394"/>
        <v>6.8371747873423168</v>
      </c>
      <c r="BR282" s="11">
        <f t="shared" si="395"/>
        <v>3.0753529122472506E-2</v>
      </c>
      <c r="BS282" s="17">
        <f t="shared" si="371"/>
        <v>2.060707494582294E-4</v>
      </c>
      <c r="BT282" s="17">
        <f t="shared" si="372"/>
        <v>1.4553697377021008E-3</v>
      </c>
      <c r="BU282" s="12">
        <f>(BU$3*temperature!$I392+BU$4*temperature!$I392^2+BU$5*temperature!$I392^6)*(K282/K$56)^$BW$1</f>
        <v>-24.00585165715243</v>
      </c>
      <c r="BV282" s="12">
        <f>(BV$3*temperature!$I392+BV$4*temperature!$I392^2+BV$5*temperature!$I392^6)*(L282/L$56)^$BW$1</f>
        <v>-17.029734688589663</v>
      </c>
      <c r="BW282" s="12">
        <f>(BW$3*temperature!$I392+BW$4*temperature!$I392^2+BW$5*temperature!$I392^6)*(M282/M$56)^$BW$1</f>
        <v>-15.405426175690073</v>
      </c>
      <c r="BX282" s="12">
        <f>(BX$3*temperature!$M392+BX$4*temperature!$M392^2+BX$5*temperature!$M392^6)*(K282/K$56)^$BW$1</f>
        <v>-24.005857684063244</v>
      </c>
      <c r="BY282" s="12">
        <f>(BY$3*temperature!$M392+BY$4*temperature!$M392^2+BY$5*temperature!$M392^6)*(L282/L$56)^$BW$1</f>
        <v>-17.02973860928433</v>
      </c>
      <c r="BZ282" s="12">
        <f>(BZ$3*temperature!$M392+BZ$4*temperature!$M392^2+BZ$5*temperature!$M392^6)*(M282/M$56)^$BW$1</f>
        <v>-15.405429430929827</v>
      </c>
      <c r="CA282" s="19">
        <f t="shared" si="381"/>
        <v>-6.0269108139721084E-6</v>
      </c>
      <c r="CB282" s="19">
        <f t="shared" si="382"/>
        <v>-3.9206946667036391E-6</v>
      </c>
      <c r="CC282" s="19">
        <f t="shared" si="383"/>
        <v>-3.2552397541962819E-6</v>
      </c>
      <c r="CD282" s="19">
        <f t="shared" si="384"/>
        <v>-2.4609837517464542E-2</v>
      </c>
      <c r="CE282" s="19">
        <f t="shared" si="385"/>
        <v>-5.0713676612691699E-6</v>
      </c>
      <c r="CF282" s="19"/>
      <c r="CG282" s="19"/>
      <c r="CH282" s="19"/>
    </row>
    <row r="283" spans="1:86" x14ac:dyDescent="0.3">
      <c r="A283" s="2">
        <f t="shared" si="328"/>
        <v>2237</v>
      </c>
      <c r="B283" s="5">
        <f t="shared" si="329"/>
        <v>1165.4050019902215</v>
      </c>
      <c r="C283" s="5">
        <f t="shared" si="330"/>
        <v>2964.1665357505226</v>
      </c>
      <c r="D283" s="5">
        <f t="shared" si="331"/>
        <v>4369.946195133276</v>
      </c>
      <c r="E283" s="15">
        <f t="shared" si="332"/>
        <v>3.60484314772054E-8</v>
      </c>
      <c r="F283" s="15">
        <f t="shared" si="333"/>
        <v>7.1017827254994215E-8</v>
      </c>
      <c r="G283" s="15">
        <f t="shared" si="334"/>
        <v>1.4498036808509648E-7</v>
      </c>
      <c r="H283" s="5">
        <f t="shared" si="335"/>
        <v>289139.2040749194</v>
      </c>
      <c r="I283" s="5">
        <f t="shared" si="336"/>
        <v>141998.62265788906</v>
      </c>
      <c r="J283" s="5">
        <f t="shared" si="337"/>
        <v>50045.882495903119</v>
      </c>
      <c r="K283" s="5">
        <f t="shared" si="338"/>
        <v>248101.90756101237</v>
      </c>
      <c r="L283" s="5">
        <f t="shared" si="339"/>
        <v>47905.075826630375</v>
      </c>
      <c r="M283" s="5">
        <f t="shared" si="340"/>
        <v>11452.288028543289</v>
      </c>
      <c r="N283" s="15">
        <f t="shared" si="341"/>
        <v>-4.124498232738194E-5</v>
      </c>
      <c r="O283" s="15">
        <f t="shared" si="342"/>
        <v>1.8840190767066556E-3</v>
      </c>
      <c r="P283" s="15">
        <f t="shared" si="343"/>
        <v>1.8563520840848557E-3</v>
      </c>
      <c r="Q283" s="5">
        <f t="shared" si="344"/>
        <v>3510.0121350368181</v>
      </c>
      <c r="R283" s="5">
        <f t="shared" si="345"/>
        <v>5270.0821352013072</v>
      </c>
      <c r="S283" s="5">
        <f t="shared" si="346"/>
        <v>3563.4960446720597</v>
      </c>
      <c r="T283" s="5">
        <f t="shared" si="347"/>
        <v>12.139523404537464</v>
      </c>
      <c r="U283" s="5">
        <f t="shared" si="348"/>
        <v>37.113614460178816</v>
      </c>
      <c r="V283" s="5">
        <f t="shared" si="349"/>
        <v>71.204580016423463</v>
      </c>
      <c r="W283" s="15">
        <f t="shared" si="350"/>
        <v>-1.0734613539272964E-2</v>
      </c>
      <c r="X283" s="15">
        <f t="shared" si="351"/>
        <v>-1.217998157191269E-2</v>
      </c>
      <c r="Y283" s="15">
        <f t="shared" si="352"/>
        <v>-9.7425357312937999E-3</v>
      </c>
      <c r="Z283" s="5">
        <f t="shared" si="367"/>
        <v>3105.5692613191595</v>
      </c>
      <c r="AA283" s="5">
        <f t="shared" si="368"/>
        <v>15740.632718834418</v>
      </c>
      <c r="AB283" s="5">
        <f t="shared" si="369"/>
        <v>73195.64952262213</v>
      </c>
      <c r="AC283" s="16">
        <f t="shared" si="353"/>
        <v>0.92130602818527796</v>
      </c>
      <c r="AD283" s="16">
        <f t="shared" si="354"/>
        <v>3.0757718018627553</v>
      </c>
      <c r="AE283" s="16">
        <f t="shared" si="355"/>
        <v>21.450579348427443</v>
      </c>
      <c r="AF283" s="15">
        <f t="shared" si="356"/>
        <v>-4.0504037456468023E-3</v>
      </c>
      <c r="AG283" s="15">
        <f t="shared" si="357"/>
        <v>2.9673830763510267E-4</v>
      </c>
      <c r="AH283" s="15">
        <f t="shared" si="358"/>
        <v>9.7937136394747881E-3</v>
      </c>
      <c r="AI283" s="1">
        <f t="shared" si="322"/>
        <v>576812.05097244494</v>
      </c>
      <c r="AJ283" s="1">
        <f t="shared" si="323"/>
        <v>277875.59716599132</v>
      </c>
      <c r="AK283" s="1">
        <f t="shared" si="324"/>
        <v>97992.191484318246</v>
      </c>
      <c r="AL283" s="14">
        <f t="shared" si="359"/>
        <v>94.4237743309466</v>
      </c>
      <c r="AM283" s="14">
        <f t="shared" si="360"/>
        <v>23.288896389196839</v>
      </c>
      <c r="AN283" s="14">
        <f t="shared" si="361"/>
        <v>7.270010598444606</v>
      </c>
      <c r="AO283" s="11">
        <f t="shared" si="362"/>
        <v>2.1062088984594774E-3</v>
      </c>
      <c r="AP283" s="11">
        <f t="shared" si="363"/>
        <v>2.6532677067638267E-3</v>
      </c>
      <c r="AQ283" s="11">
        <f t="shared" si="364"/>
        <v>2.4068485841931601E-3</v>
      </c>
      <c r="AR283" s="1">
        <f t="shared" si="370"/>
        <v>289139.2040749194</v>
      </c>
      <c r="AS283" s="1">
        <f t="shared" si="365"/>
        <v>141998.62265788906</v>
      </c>
      <c r="AT283" s="1">
        <f t="shared" si="366"/>
        <v>50045.882495903119</v>
      </c>
      <c r="AU283" s="1">
        <f t="shared" si="325"/>
        <v>57827.84081498388</v>
      </c>
      <c r="AV283" s="1">
        <f t="shared" si="326"/>
        <v>28399.724531577813</v>
      </c>
      <c r="AW283" s="1">
        <f t="shared" si="327"/>
        <v>10009.176499180625</v>
      </c>
      <c r="AX283" s="1">
        <f t="shared" si="386"/>
        <v>198481.5260488099</v>
      </c>
      <c r="AY283" s="1">
        <f t="shared" si="373"/>
        <v>38324.060661304298</v>
      </c>
      <c r="AZ283" s="1">
        <f t="shared" si="374"/>
        <v>9161.8304228346315</v>
      </c>
      <c r="BA283" s="1">
        <f t="shared" si="387"/>
        <v>14216.136169728419</v>
      </c>
      <c r="BB283" s="1">
        <f t="shared" si="388"/>
        <v>31283.319176432466</v>
      </c>
      <c r="BC283" s="1">
        <f t="shared" si="389"/>
        <v>39866.150679240767</v>
      </c>
      <c r="BD283" s="1">
        <f t="shared" si="390"/>
        <v>44.202714586655937</v>
      </c>
      <c r="BE283" s="2">
        <f t="shared" si="396"/>
        <v>0.05</v>
      </c>
      <c r="BF283" s="2">
        <f t="shared" si="397"/>
        <v>3.8949976355871406E-2</v>
      </c>
      <c r="BG283" s="2">
        <f t="shared" si="398"/>
        <v>0.05</v>
      </c>
      <c r="BH283" s="2">
        <f t="shared" si="375"/>
        <v>4.8110268743220372E-2</v>
      </c>
      <c r="BI283" s="2">
        <f t="shared" si="391"/>
        <v>2.5000000000000006E-4</v>
      </c>
      <c r="BJ283" s="2">
        <f t="shared" si="376"/>
        <v>1.5171006581229417E-4</v>
      </c>
      <c r="BK283" s="2">
        <f t="shared" si="377"/>
        <v>2.5000000000000006E-4</v>
      </c>
      <c r="BL283" s="2">
        <f t="shared" si="378"/>
        <v>72.284801018729866</v>
      </c>
      <c r="BM283" s="2">
        <f t="shared" si="379"/>
        <v>21.542620388683474</v>
      </c>
      <c r="BN283" s="2">
        <f t="shared" si="380"/>
        <v>12.511470623975782</v>
      </c>
      <c r="BO283" s="2">
        <f t="shared" si="392"/>
        <v>931.03447305535587</v>
      </c>
      <c r="BP283" s="2">
        <f t="shared" si="393"/>
        <v>70.274722673290853</v>
      </c>
      <c r="BQ283" s="2">
        <f t="shared" si="394"/>
        <v>6.8372755515251971</v>
      </c>
      <c r="BR283" s="11">
        <f t="shared" si="395"/>
        <v>3.0723338753390034E-2</v>
      </c>
      <c r="BS283" s="17">
        <f t="shared" si="371"/>
        <v>1.9992242920930558E-4</v>
      </c>
      <c r="BT283" s="17">
        <f t="shared" si="372"/>
        <v>1.4129803278661172E-3</v>
      </c>
      <c r="BU283" s="12">
        <f>(BU$3*temperature!$I393+BU$4*temperature!$I393^2+BU$5*temperature!$I393^6)*(K283/K$56)^$BW$1</f>
        <v>-24.173193282082256</v>
      </c>
      <c r="BV283" s="12">
        <f>(BV$3*temperature!$I393+BV$4*temperature!$I393^2+BV$5*temperature!$I393^6)*(L283/L$56)^$BW$1</f>
        <v>-17.130362221903756</v>
      </c>
      <c r="BW283" s="12">
        <f>(BW$3*temperature!$I393+BW$4*temperature!$I393^2+BW$5*temperature!$I393^6)*(M283/M$56)^$BW$1</f>
        <v>-15.488477975558068</v>
      </c>
      <c r="BX283" s="12">
        <f>(BX$3*temperature!$M393+BX$4*temperature!$M393^2+BX$5*temperature!$M393^6)*(K283/K$56)^$BW$1</f>
        <v>-24.173199302607994</v>
      </c>
      <c r="BY283" s="12">
        <f>(BY$3*temperature!$M393+BY$4*temperature!$M393^2+BY$5*temperature!$M393^6)*(L283/L$56)^$BW$1</f>
        <v>-17.130366135950016</v>
      </c>
      <c r="BZ283" s="12">
        <f>(BZ$3*temperature!$M393+BZ$4*temperature!$M393^2+BZ$5*temperature!$M393^6)*(M283/M$56)^$BW$1</f>
        <v>-15.488481224752132</v>
      </c>
      <c r="CA283" s="19">
        <f t="shared" si="381"/>
        <v>-6.0205257383927346E-6</v>
      </c>
      <c r="CB283" s="19">
        <f t="shared" si="382"/>
        <v>-3.914046260433679E-6</v>
      </c>
      <c r="CC283" s="19">
        <f t="shared" si="383"/>
        <v>-3.2491940640255734E-6</v>
      </c>
      <c r="CD283" s="19">
        <f t="shared" si="384"/>
        <v>-2.4591679824468953E-2</v>
      </c>
      <c r="CE283" s="19">
        <f t="shared" si="385"/>
        <v>-4.9164283688453021E-6</v>
      </c>
      <c r="CF283" s="19"/>
      <c r="CG283" s="19"/>
      <c r="CH283" s="19"/>
    </row>
    <row r="284" spans="1:86" x14ac:dyDescent="0.3">
      <c r="A284" s="2">
        <f t="shared" si="328"/>
        <v>2238</v>
      </c>
      <c r="B284" s="5">
        <f t="shared" si="329"/>
        <v>1165.4050419006926</v>
      </c>
      <c r="C284" s="5">
        <f t="shared" si="330"/>
        <v>2964.166735733756</v>
      </c>
      <c r="D284" s="5">
        <f t="shared" si="331"/>
        <v>4369.9467970118631</v>
      </c>
      <c r="E284" s="15">
        <f t="shared" si="332"/>
        <v>3.4246009903345128E-8</v>
      </c>
      <c r="F284" s="15">
        <f t="shared" si="333"/>
        <v>6.7466935892244502E-8</v>
      </c>
      <c r="G284" s="15">
        <f t="shared" si="334"/>
        <v>1.3773134968084164E-7</v>
      </c>
      <c r="H284" s="5">
        <f t="shared" si="335"/>
        <v>289118.57560309663</v>
      </c>
      <c r="I284" s="5">
        <f t="shared" si="336"/>
        <v>142261.51937004435</v>
      </c>
      <c r="J284" s="5">
        <f t="shared" si="337"/>
        <v>50137.328733789778</v>
      </c>
      <c r="K284" s="5">
        <f t="shared" si="338"/>
        <v>248084.19837584093</v>
      </c>
      <c r="L284" s="5">
        <f t="shared" si="339"/>
        <v>47993.764201941442</v>
      </c>
      <c r="M284" s="5">
        <f t="shared" si="340"/>
        <v>11473.212618531948</v>
      </c>
      <c r="N284" s="15">
        <f t="shared" si="341"/>
        <v>-7.1378673971222995E-5</v>
      </c>
      <c r="O284" s="15">
        <f t="shared" si="342"/>
        <v>1.8513356628853117E-3</v>
      </c>
      <c r="P284" s="15">
        <f t="shared" si="343"/>
        <v>1.8271100007707375E-3</v>
      </c>
      <c r="Q284" s="5">
        <f t="shared" si="344"/>
        <v>3472.0857795924994</v>
      </c>
      <c r="R284" s="5">
        <f t="shared" si="345"/>
        <v>5215.5308384745595</v>
      </c>
      <c r="S284" s="5">
        <f t="shared" si="346"/>
        <v>3535.2265106322043</v>
      </c>
      <c r="T284" s="5">
        <f t="shared" si="347"/>
        <v>12.009210312238794</v>
      </c>
      <c r="U284" s="5">
        <f t="shared" si="348"/>
        <v>36.661571319986763</v>
      </c>
      <c r="V284" s="5">
        <f t="shared" si="349"/>
        <v>70.510866851381692</v>
      </c>
      <c r="W284" s="15">
        <f t="shared" si="350"/>
        <v>-1.0734613539272964E-2</v>
      </c>
      <c r="X284" s="15">
        <f t="shared" si="351"/>
        <v>-1.217998157191269E-2</v>
      </c>
      <c r="Y284" s="15">
        <f t="shared" si="352"/>
        <v>-9.7425357312937999E-3</v>
      </c>
      <c r="Z284" s="5">
        <f t="shared" si="367"/>
        <v>3059.6623041461498</v>
      </c>
      <c r="AA284" s="5">
        <f t="shared" si="368"/>
        <v>15582.830306717839</v>
      </c>
      <c r="AB284" s="5">
        <f t="shared" si="369"/>
        <v>73328.29303248231</v>
      </c>
      <c r="AC284" s="16">
        <f t="shared" si="353"/>
        <v>0.91757436679782933</v>
      </c>
      <c r="AD284" s="16">
        <f t="shared" si="354"/>
        <v>3.0766845011819117</v>
      </c>
      <c r="AE284" s="16">
        <f t="shared" si="355"/>
        <v>21.660660179966772</v>
      </c>
      <c r="AF284" s="15">
        <f t="shared" si="356"/>
        <v>-4.0504037456468023E-3</v>
      </c>
      <c r="AG284" s="15">
        <f t="shared" si="357"/>
        <v>2.9673830763510267E-4</v>
      </c>
      <c r="AH284" s="15">
        <f t="shared" si="358"/>
        <v>9.7937136394747881E-3</v>
      </c>
      <c r="AI284" s="1">
        <f t="shared" si="322"/>
        <v>576958.68669018429</v>
      </c>
      <c r="AJ284" s="1">
        <f t="shared" si="323"/>
        <v>278487.76198097004</v>
      </c>
      <c r="AK284" s="1">
        <f t="shared" si="324"/>
        <v>98202.148835067055</v>
      </c>
      <c r="AL284" s="14">
        <f t="shared" si="359"/>
        <v>94.620661762731359</v>
      </c>
      <c r="AM284" s="14">
        <f t="shared" si="360"/>
        <v>23.35007014914531</v>
      </c>
      <c r="AN284" s="14">
        <f t="shared" si="361"/>
        <v>7.2873334350133812</v>
      </c>
      <c r="AO284" s="11">
        <f t="shared" si="362"/>
        <v>2.0851468094748825E-3</v>
      </c>
      <c r="AP284" s="11">
        <f t="shared" si="363"/>
        <v>2.6267350296961885E-3</v>
      </c>
      <c r="AQ284" s="11">
        <f t="shared" si="364"/>
        <v>2.3827800983512283E-3</v>
      </c>
      <c r="AR284" s="1">
        <f t="shared" si="370"/>
        <v>289118.57560309663</v>
      </c>
      <c r="AS284" s="1">
        <f t="shared" si="365"/>
        <v>142261.51937004435</v>
      </c>
      <c r="AT284" s="1">
        <f t="shared" si="366"/>
        <v>50137.328733789778</v>
      </c>
      <c r="AU284" s="1">
        <f t="shared" si="325"/>
        <v>57823.71512061933</v>
      </c>
      <c r="AV284" s="1">
        <f t="shared" si="326"/>
        <v>28452.30387400887</v>
      </c>
      <c r="AW284" s="1">
        <f t="shared" si="327"/>
        <v>10027.465746757956</v>
      </c>
      <c r="AX284" s="1">
        <f t="shared" si="386"/>
        <v>198467.35870067272</v>
      </c>
      <c r="AY284" s="1">
        <f t="shared" si="373"/>
        <v>38395.011361553152</v>
      </c>
      <c r="AZ284" s="1">
        <f t="shared" si="374"/>
        <v>9178.5700948255599</v>
      </c>
      <c r="BA284" s="1">
        <f t="shared" si="387"/>
        <v>14216.053468538867</v>
      </c>
      <c r="BB284" s="1">
        <f t="shared" si="388"/>
        <v>31288.803881114261</v>
      </c>
      <c r="BC284" s="1">
        <f t="shared" si="389"/>
        <v>39874.1332582635</v>
      </c>
      <c r="BD284" s="1">
        <f t="shared" si="390"/>
        <v>42.922780938325694</v>
      </c>
      <c r="BE284" s="2">
        <f t="shared" si="396"/>
        <v>0.05</v>
      </c>
      <c r="BF284" s="2">
        <f t="shared" si="397"/>
        <v>3.8949976355871406E-2</v>
      </c>
      <c r="BG284" s="2">
        <f t="shared" si="398"/>
        <v>0.05</v>
      </c>
      <c r="BH284" s="2">
        <f t="shared" si="375"/>
        <v>4.81277680501783E-2</v>
      </c>
      <c r="BI284" s="2">
        <f t="shared" si="391"/>
        <v>2.5000000000000006E-4</v>
      </c>
      <c r="BJ284" s="2">
        <f t="shared" si="376"/>
        <v>1.5171006581229417E-4</v>
      </c>
      <c r="BK284" s="2">
        <f t="shared" si="377"/>
        <v>2.5000000000000006E-4</v>
      </c>
      <c r="BL284" s="2">
        <f t="shared" si="378"/>
        <v>72.279643900774175</v>
      </c>
      <c r="BM284" s="2">
        <f t="shared" si="379"/>
        <v>21.582504466186389</v>
      </c>
      <c r="BN284" s="2">
        <f t="shared" si="380"/>
        <v>12.534332183447448</v>
      </c>
      <c r="BO284" s="2">
        <f t="shared" si="392"/>
        <v>944.93622780302246</v>
      </c>
      <c r="BP284" s="2">
        <f t="shared" si="393"/>
        <v>71.117797046468255</v>
      </c>
      <c r="BQ284" s="2">
        <f t="shared" si="394"/>
        <v>6.8373784061195044</v>
      </c>
      <c r="BR284" s="11">
        <f t="shared" si="395"/>
        <v>3.069342910715564E-2</v>
      </c>
      <c r="BS284" s="17">
        <f t="shared" si="371"/>
        <v>1.9396323115289314E-4</v>
      </c>
      <c r="BT284" s="17">
        <f t="shared" si="372"/>
        <v>1.3718255610350651E-3</v>
      </c>
      <c r="BU284" s="12">
        <f>(BU$3*temperature!$I394+BU$4*temperature!$I394^2+BU$5*temperature!$I394^6)*(K284/K$56)^$BW$1</f>
        <v>-24.340359600871338</v>
      </c>
      <c r="BV284" s="12">
        <f>(BV$3*temperature!$I394+BV$4*temperature!$I394^2+BV$5*temperature!$I394^6)*(L284/L$56)^$BW$1</f>
        <v>-17.23077966324734</v>
      </c>
      <c r="BW284" s="12">
        <f>(BW$3*temperature!$I394+BW$4*temperature!$I394^2+BW$5*temperature!$I394^6)*(M284/M$56)^$BW$1</f>
        <v>-15.571338652062654</v>
      </c>
      <c r="BX284" s="12">
        <f>(BX$3*temperature!$M394+BX$4*temperature!$M394^2+BX$5*temperature!$M394^6)*(K284/K$56)^$BW$1</f>
        <v>-24.340365615056839</v>
      </c>
      <c r="BY284" s="12">
        <f>(BY$3*temperature!$M394+BY$4*temperature!$M394^2+BY$5*temperature!$M394^6)*(L284/L$56)^$BW$1</f>
        <v>-17.230783570690619</v>
      </c>
      <c r="BZ284" s="12">
        <f>(BZ$3*temperature!$M394+BZ$4*temperature!$M394^2+BZ$5*temperature!$M394^6)*(M284/M$56)^$BW$1</f>
        <v>-15.571341895253884</v>
      </c>
      <c r="CA284" s="19">
        <f t="shared" si="381"/>
        <v>-6.014185501612701E-6</v>
      </c>
      <c r="CB284" s="19">
        <f t="shared" si="382"/>
        <v>-3.907443279160816E-6</v>
      </c>
      <c r="CC284" s="19">
        <f t="shared" si="383"/>
        <v>-3.2431912302399724E-6</v>
      </c>
      <c r="CD284" s="19">
        <f t="shared" si="384"/>
        <v>-2.4572965082418307E-2</v>
      </c>
      <c r="CE284" s="19">
        <f t="shared" si="385"/>
        <v>-4.7662517063930736E-6</v>
      </c>
      <c r="CF284" s="19"/>
      <c r="CG284" s="19"/>
      <c r="CH284" s="19"/>
    </row>
    <row r="285" spans="1:86" x14ac:dyDescent="0.3">
      <c r="A285" s="2">
        <f t="shared" si="328"/>
        <v>2239</v>
      </c>
      <c r="B285" s="5">
        <f t="shared" si="329"/>
        <v>1165.4050798156418</v>
      </c>
      <c r="C285" s="5">
        <f t="shared" si="330"/>
        <v>2964.166925717841</v>
      </c>
      <c r="D285" s="5">
        <f t="shared" si="331"/>
        <v>4369.9473687965992</v>
      </c>
      <c r="E285" s="15">
        <f t="shared" si="332"/>
        <v>3.2533709408177867E-8</v>
      </c>
      <c r="F285" s="15">
        <f t="shared" si="333"/>
        <v>6.4093589097632269E-8</v>
      </c>
      <c r="G285" s="15">
        <f t="shared" si="334"/>
        <v>1.3084478219679956E-7</v>
      </c>
      <c r="H285" s="5">
        <f t="shared" si="335"/>
        <v>289089.30758233857</v>
      </c>
      <c r="I285" s="5">
        <f t="shared" si="336"/>
        <v>142520.30023807043</v>
      </c>
      <c r="J285" s="5">
        <f t="shared" si="337"/>
        <v>50227.490798240702</v>
      </c>
      <c r="K285" s="5">
        <f t="shared" si="338"/>
        <v>248059.07627249259</v>
      </c>
      <c r="L285" s="5">
        <f t="shared" si="339"/>
        <v>48081.064194303384</v>
      </c>
      <c r="M285" s="5">
        <f t="shared" si="340"/>
        <v>11493.843417174243</v>
      </c>
      <c r="N285" s="15">
        <f t="shared" si="341"/>
        <v>-1.0126442358204812E-4</v>
      </c>
      <c r="O285" s="15">
        <f t="shared" si="342"/>
        <v>1.8189861498383308E-3</v>
      </c>
      <c r="P285" s="15">
        <f t="shared" si="343"/>
        <v>1.7981710378984772E-3</v>
      </c>
      <c r="Q285" s="5">
        <f t="shared" si="344"/>
        <v>3434.466567821069</v>
      </c>
      <c r="R285" s="5">
        <f t="shared" si="345"/>
        <v>5161.3775269230382</v>
      </c>
      <c r="S285" s="5">
        <f t="shared" si="346"/>
        <v>3507.0799081071946</v>
      </c>
      <c r="T285" s="5">
        <f t="shared" si="347"/>
        <v>11.88029608062506</v>
      </c>
      <c r="U285" s="5">
        <f t="shared" si="348"/>
        <v>36.215034056911961</v>
      </c>
      <c r="V285" s="5">
        <f t="shared" si="349"/>
        <v>69.823912211637605</v>
      </c>
      <c r="W285" s="15">
        <f t="shared" si="350"/>
        <v>-1.0734613539272964E-2</v>
      </c>
      <c r="X285" s="15">
        <f t="shared" si="351"/>
        <v>-1.217998157191269E-2</v>
      </c>
      <c r="Y285" s="15">
        <f t="shared" si="352"/>
        <v>-9.7425357312937999E-3</v>
      </c>
      <c r="Z285" s="5">
        <f t="shared" si="367"/>
        <v>3014.3431048022289</v>
      </c>
      <c r="AA285" s="5">
        <f t="shared" si="368"/>
        <v>15426.106588612516</v>
      </c>
      <c r="AB285" s="5">
        <f t="shared" si="369"/>
        <v>73459.032205914671</v>
      </c>
      <c r="AC285" s="16">
        <f t="shared" si="353"/>
        <v>0.91385782014564187</v>
      </c>
      <c r="AD285" s="16">
        <f t="shared" si="354"/>
        <v>3.0775974713339198</v>
      </c>
      <c r="AE285" s="16">
        <f t="shared" si="355"/>
        <v>21.872798483011341</v>
      </c>
      <c r="AF285" s="15">
        <f t="shared" si="356"/>
        <v>-4.0504037456468023E-3</v>
      </c>
      <c r="AG285" s="15">
        <f t="shared" si="357"/>
        <v>2.9673830763510267E-4</v>
      </c>
      <c r="AH285" s="15">
        <f t="shared" si="358"/>
        <v>9.7937136394747881E-3</v>
      </c>
      <c r="AI285" s="1">
        <f t="shared" si="322"/>
        <v>577086.53314178518</v>
      </c>
      <c r="AJ285" s="1">
        <f t="shared" si="323"/>
        <v>279091.28965688188</v>
      </c>
      <c r="AK285" s="1">
        <f t="shared" si="324"/>
        <v>98409.399698318302</v>
      </c>
      <c r="AL285" s="14">
        <f t="shared" si="359"/>
        <v>94.81598675400646</v>
      </c>
      <c r="AM285" s="14">
        <f t="shared" si="360"/>
        <v>23.410791251879864</v>
      </c>
      <c r="AN285" s="14">
        <f t="shared" si="361"/>
        <v>7.3045239069615908</v>
      </c>
      <c r="AO285" s="11">
        <f t="shared" si="362"/>
        <v>2.0642953413801336E-3</v>
      </c>
      <c r="AP285" s="11">
        <f t="shared" si="363"/>
        <v>2.6004676793992265E-3</v>
      </c>
      <c r="AQ285" s="11">
        <f t="shared" si="364"/>
        <v>2.3589522973677161E-3</v>
      </c>
      <c r="AR285" s="1">
        <f t="shared" si="370"/>
        <v>289089.30758233857</v>
      </c>
      <c r="AS285" s="1">
        <f t="shared" si="365"/>
        <v>142520.30023807043</v>
      </c>
      <c r="AT285" s="1">
        <f t="shared" si="366"/>
        <v>50227.490798240702</v>
      </c>
      <c r="AU285" s="1">
        <f t="shared" si="325"/>
        <v>57817.861516467718</v>
      </c>
      <c r="AV285" s="1">
        <f t="shared" si="326"/>
        <v>28504.060047614086</v>
      </c>
      <c r="AW285" s="1">
        <f t="shared" si="327"/>
        <v>10045.498159648141</v>
      </c>
      <c r="AX285" s="1">
        <f t="shared" si="386"/>
        <v>198447.26101799405</v>
      </c>
      <c r="AY285" s="1">
        <f t="shared" si="373"/>
        <v>38464.851355442712</v>
      </c>
      <c r="AZ285" s="1">
        <f t="shared" si="374"/>
        <v>9195.0747337393968</v>
      </c>
      <c r="BA285" s="1">
        <f t="shared" si="387"/>
        <v>14215.935910990456</v>
      </c>
      <c r="BB285" s="1">
        <f t="shared" si="388"/>
        <v>31294.192767262924</v>
      </c>
      <c r="BC285" s="1">
        <f t="shared" si="389"/>
        <v>39881.98933190378</v>
      </c>
      <c r="BD285" s="1">
        <f t="shared" si="390"/>
        <v>41.679780145718382</v>
      </c>
      <c r="BE285" s="2">
        <f t="shared" si="396"/>
        <v>0.05</v>
      </c>
      <c r="BF285" s="2">
        <f t="shared" si="397"/>
        <v>3.8949976355871406E-2</v>
      </c>
      <c r="BG285" s="2">
        <f t="shared" si="398"/>
        <v>0.05</v>
      </c>
      <c r="BH285" s="2">
        <f t="shared" si="375"/>
        <v>4.8145159918009724E-2</v>
      </c>
      <c r="BI285" s="2">
        <f t="shared" si="391"/>
        <v>2.5000000000000006E-4</v>
      </c>
      <c r="BJ285" s="2">
        <f t="shared" si="376"/>
        <v>1.5171006581229417E-4</v>
      </c>
      <c r="BK285" s="2">
        <f t="shared" si="377"/>
        <v>2.5000000000000006E-4</v>
      </c>
      <c r="BL285" s="2">
        <f t="shared" si="378"/>
        <v>72.272326895584655</v>
      </c>
      <c r="BM285" s="2">
        <f t="shared" si="379"/>
        <v>21.621764128705589</v>
      </c>
      <c r="BN285" s="2">
        <f t="shared" si="380"/>
        <v>12.556872699560179</v>
      </c>
      <c r="BO285" s="2">
        <f t="shared" si="392"/>
        <v>959.04579383077828</v>
      </c>
      <c r="BP285" s="2">
        <f t="shared" si="393"/>
        <v>71.97100956896513</v>
      </c>
      <c r="BQ285" s="2">
        <f t="shared" si="394"/>
        <v>6.8374833277747111</v>
      </c>
      <c r="BR285" s="11">
        <f t="shared" si="395"/>
        <v>3.0663796494106083E-2</v>
      </c>
      <c r="BS285" s="17">
        <f t="shared" si="371"/>
        <v>1.8818712303319421E-4</v>
      </c>
      <c r="BT285" s="17">
        <f t="shared" si="372"/>
        <v>1.3318694767330728E-3</v>
      </c>
      <c r="BU285" s="12">
        <f>(BU$3*temperature!$I395+BU$4*temperature!$I395^2+BU$5*temperature!$I395^6)*(K285/K$56)^$BW$1</f>
        <v>-24.507351736674519</v>
      </c>
      <c r="BV285" s="12">
        <f>(BV$3*temperature!$I395+BV$4*temperature!$I395^2+BV$5*temperature!$I395^6)*(L285/L$56)^$BW$1</f>
        <v>-17.330987985950401</v>
      </c>
      <c r="BW285" s="12">
        <f>(BW$3*temperature!$I395+BW$4*temperature!$I395^2+BW$5*temperature!$I395^6)*(M285/M$56)^$BW$1</f>
        <v>-15.654009056300431</v>
      </c>
      <c r="BX285" s="12">
        <f>(BX$3*temperature!$M395+BX$4*temperature!$M395^2+BX$5*temperature!$M395^6)*(K285/K$56)^$BW$1</f>
        <v>-24.507357744564619</v>
      </c>
      <c r="BY285" s="12">
        <f>(BY$3*temperature!$M395+BY$4*temperature!$M395^2+BY$5*temperature!$M395^6)*(L285/L$56)^$BW$1</f>
        <v>-17.330991886835793</v>
      </c>
      <c r="BZ285" s="12">
        <f>(BZ$3*temperature!$M395+BZ$4*temperature!$M395^2+BZ$5*temperature!$M395^6)*(M285/M$56)^$BW$1</f>
        <v>-15.654012293531308</v>
      </c>
      <c r="CA285" s="19">
        <f t="shared" si="381"/>
        <v>-6.0078901000792939E-6</v>
      </c>
      <c r="CB285" s="19">
        <f t="shared" si="382"/>
        <v>-3.9008853924826781E-6</v>
      </c>
      <c r="CC285" s="19">
        <f t="shared" si="383"/>
        <v>-3.2372308762518287E-6</v>
      </c>
      <c r="CD285" s="19">
        <f t="shared" si="384"/>
        <v>-2.455370130442364E-2</v>
      </c>
      <c r="CE285" s="19">
        <f t="shared" si="385"/>
        <v>-4.6206904082958724E-6</v>
      </c>
      <c r="CF285" s="19"/>
      <c r="CG285" s="19"/>
      <c r="CH285" s="19"/>
    </row>
    <row r="286" spans="1:86" x14ac:dyDescent="0.3">
      <c r="A286" s="2">
        <f t="shared" si="328"/>
        <v>2240</v>
      </c>
      <c r="B286" s="5">
        <f t="shared" si="329"/>
        <v>1165.4051158348443</v>
      </c>
      <c r="C286" s="5">
        <f t="shared" si="330"/>
        <v>2964.1671062027331</v>
      </c>
      <c r="D286" s="5">
        <f t="shared" si="331"/>
        <v>4369.9479119921707</v>
      </c>
      <c r="E286" s="15">
        <f t="shared" si="332"/>
        <v>3.0907023937768974E-8</v>
      </c>
      <c r="F286" s="15">
        <f t="shared" si="333"/>
        <v>6.0888909642750647E-8</v>
      </c>
      <c r="G286" s="15">
        <f t="shared" si="334"/>
        <v>1.2430254308695959E-7</v>
      </c>
      <c r="H286" s="5">
        <f t="shared" si="335"/>
        <v>289051.47296764288</v>
      </c>
      <c r="I286" s="5">
        <f t="shared" si="336"/>
        <v>142774.98796616468</v>
      </c>
      <c r="J286" s="5">
        <f t="shared" si="337"/>
        <v>50316.37619481617</v>
      </c>
      <c r="K286" s="5">
        <f t="shared" si="338"/>
        <v>248026.60383087411</v>
      </c>
      <c r="L286" s="5">
        <f t="shared" si="339"/>
        <v>48166.983456296286</v>
      </c>
      <c r="M286" s="5">
        <f t="shared" si="340"/>
        <v>11514.182138587083</v>
      </c>
      <c r="N286" s="15">
        <f t="shared" si="341"/>
        <v>-1.3090608135135628E-4</v>
      </c>
      <c r="O286" s="15">
        <f t="shared" si="342"/>
        <v>1.786966728641648E-3</v>
      </c>
      <c r="P286" s="15">
        <f t="shared" si="343"/>
        <v>1.7695317984278702E-3</v>
      </c>
      <c r="Q286" s="5">
        <f t="shared" si="344"/>
        <v>3397.1542351403359</v>
      </c>
      <c r="R286" s="5">
        <f t="shared" si="345"/>
        <v>5107.6232261447985</v>
      </c>
      <c r="S286" s="5">
        <f t="shared" si="346"/>
        <v>3479.0579175632838</v>
      </c>
      <c r="T286" s="5">
        <f t="shared" si="347"/>
        <v>11.75276569346741</v>
      </c>
      <c r="U286" s="5">
        <f t="shared" si="348"/>
        <v>35.773935609472581</v>
      </c>
      <c r="V286" s="5">
        <f t="shared" si="349"/>
        <v>69.143650252017011</v>
      </c>
      <c r="W286" s="15">
        <f t="shared" si="350"/>
        <v>-1.0734613539272964E-2</v>
      </c>
      <c r="X286" s="15">
        <f t="shared" si="351"/>
        <v>-1.217998157191269E-2</v>
      </c>
      <c r="Y286" s="15">
        <f t="shared" si="352"/>
        <v>-9.7425357312937999E-3</v>
      </c>
      <c r="Z286" s="5">
        <f t="shared" si="367"/>
        <v>2969.6064027695957</v>
      </c>
      <c r="AA286" s="5">
        <f t="shared" si="368"/>
        <v>15270.465966571745</v>
      </c>
      <c r="AB286" s="5">
        <f t="shared" si="369"/>
        <v>73587.878236845587</v>
      </c>
      <c r="AC286" s="16">
        <f t="shared" si="353"/>
        <v>0.91015632700793536</v>
      </c>
      <c r="AD286" s="16">
        <f t="shared" si="354"/>
        <v>3.0785107123991455</v>
      </c>
      <c r="AE286" s="16">
        <f t="shared" si="355"/>
        <v>22.087014407847892</v>
      </c>
      <c r="AF286" s="15">
        <f t="shared" si="356"/>
        <v>-4.0504037456468023E-3</v>
      </c>
      <c r="AG286" s="15">
        <f t="shared" si="357"/>
        <v>2.9673830763510267E-4</v>
      </c>
      <c r="AH286" s="15">
        <f t="shared" si="358"/>
        <v>9.7937136394747881E-3</v>
      </c>
      <c r="AI286" s="1">
        <f t="shared" si="322"/>
        <v>577195.74134407437</v>
      </c>
      <c r="AJ286" s="1">
        <f t="shared" si="323"/>
        <v>279686.22073880781</v>
      </c>
      <c r="AK286" s="1">
        <f t="shared" si="324"/>
        <v>98613.95788813461</v>
      </c>
      <c r="AL286" s="14">
        <f t="shared" si="359"/>
        <v>95.009757671753675</v>
      </c>
      <c r="AM286" s="14">
        <f t="shared" si="360"/>
        <v>23.471061467819542</v>
      </c>
      <c r="AN286" s="14">
        <f t="shared" si="361"/>
        <v>7.3215826201785807</v>
      </c>
      <c r="AO286" s="11">
        <f t="shared" si="362"/>
        <v>2.0436523879663322E-3</v>
      </c>
      <c r="AP286" s="11">
        <f t="shared" si="363"/>
        <v>2.5744630026052341E-3</v>
      </c>
      <c r="AQ286" s="11">
        <f t="shared" si="364"/>
        <v>2.335362774394039E-3</v>
      </c>
      <c r="AR286" s="1">
        <f t="shared" si="370"/>
        <v>289051.47296764288</v>
      </c>
      <c r="AS286" s="1">
        <f t="shared" si="365"/>
        <v>142774.98796616468</v>
      </c>
      <c r="AT286" s="1">
        <f t="shared" si="366"/>
        <v>50316.37619481617</v>
      </c>
      <c r="AU286" s="1">
        <f t="shared" si="325"/>
        <v>57810.294593528582</v>
      </c>
      <c r="AV286" s="1">
        <f t="shared" si="326"/>
        <v>28554.99759323294</v>
      </c>
      <c r="AW286" s="1">
        <f t="shared" si="327"/>
        <v>10063.275238963235</v>
      </c>
      <c r="AX286" s="1">
        <f t="shared" si="386"/>
        <v>198421.2830646993</v>
      </c>
      <c r="AY286" s="1">
        <f t="shared" si="373"/>
        <v>38533.586765037027</v>
      </c>
      <c r="AZ286" s="1">
        <f t="shared" si="374"/>
        <v>9211.3457108696657</v>
      </c>
      <c r="BA286" s="1">
        <f t="shared" si="387"/>
        <v>14215.783781759528</v>
      </c>
      <c r="BB286" s="1">
        <f t="shared" si="388"/>
        <v>31299.48681369621</v>
      </c>
      <c r="BC286" s="1">
        <f t="shared" si="389"/>
        <v>39889.720217500646</v>
      </c>
      <c r="BD286" s="1">
        <f t="shared" si="390"/>
        <v>40.472651577253671</v>
      </c>
      <c r="BE286" s="2">
        <f t="shared" si="396"/>
        <v>0.05</v>
      </c>
      <c r="BF286" s="2">
        <f t="shared" si="397"/>
        <v>3.8949976355871406E-2</v>
      </c>
      <c r="BG286" s="2">
        <f t="shared" si="398"/>
        <v>0.05</v>
      </c>
      <c r="BH286" s="2">
        <f t="shared" si="375"/>
        <v>4.816244390870561E-2</v>
      </c>
      <c r="BI286" s="2">
        <f t="shared" si="391"/>
        <v>2.5000000000000006E-4</v>
      </c>
      <c r="BJ286" s="2">
        <f t="shared" si="376"/>
        <v>1.5171006581229417E-4</v>
      </c>
      <c r="BK286" s="2">
        <f t="shared" si="377"/>
        <v>2.5000000000000006E-4</v>
      </c>
      <c r="BL286" s="2">
        <f t="shared" si="378"/>
        <v>72.262868241910738</v>
      </c>
      <c r="BM286" s="2">
        <f t="shared" si="379"/>
        <v>21.660402820696351</v>
      </c>
      <c r="BN286" s="2">
        <f t="shared" si="380"/>
        <v>12.579094048704045</v>
      </c>
      <c r="BO286" s="2">
        <f t="shared" si="392"/>
        <v>973.36627742336429</v>
      </c>
      <c r="BP286" s="2">
        <f t="shared" si="393"/>
        <v>72.834482165319486</v>
      </c>
      <c r="BQ286" s="2">
        <f t="shared" si="394"/>
        <v>6.8375902934544284</v>
      </c>
      <c r="BR286" s="11">
        <f t="shared" si="395"/>
        <v>3.0634437273948406E-2</v>
      </c>
      <c r="BS286" s="17">
        <f t="shared" si="371"/>
        <v>1.8258827337617691E-4</v>
      </c>
      <c r="BT286" s="17">
        <f t="shared" si="372"/>
        <v>1.2930771618767697E-3</v>
      </c>
      <c r="BU286" s="12">
        <f>(BU$3*temperature!$I396+BU$4*temperature!$I396^2+BU$5*temperature!$I396^6)*(K286/K$56)^$BW$1</f>
        <v>-24.674170866062784</v>
      </c>
      <c r="BV286" s="12">
        <f>(BV$3*temperature!$I396+BV$4*temperature!$I396^2+BV$5*temperature!$I396^6)*(L286/L$56)^$BW$1</f>
        <v>-17.43098818306138</v>
      </c>
      <c r="BW286" s="12">
        <f>(BW$3*temperature!$I396+BW$4*temperature!$I396^2+BW$5*temperature!$I396^6)*(M286/M$56)^$BW$1</f>
        <v>-15.73649005425329</v>
      </c>
      <c r="BX286" s="12">
        <f>(BX$3*temperature!$M396+BX$4*temperature!$M396^2+BX$5*temperature!$M396^6)*(K286/K$56)^$BW$1</f>
        <v>-24.674176867702329</v>
      </c>
      <c r="BY286" s="12">
        <f>(BY$3*temperature!$M396+BY$4*temperature!$M396^2+BY$5*temperature!$M396^6)*(L286/L$56)^$BW$1</f>
        <v>-17.430992077433679</v>
      </c>
      <c r="BZ286" s="12">
        <f>(BZ$3*temperature!$M396+BZ$4*temperature!$M396^2+BZ$5*temperature!$M396^6)*(M286/M$56)^$BW$1</f>
        <v>-15.736493285565929</v>
      </c>
      <c r="CA286" s="19">
        <f t="shared" si="381"/>
        <v>-6.0016395444506543E-6</v>
      </c>
      <c r="CB286" s="19">
        <f t="shared" si="382"/>
        <v>-3.8943722984186024E-6</v>
      </c>
      <c r="CC286" s="19">
        <f t="shared" si="383"/>
        <v>-3.2313126396843472E-6</v>
      </c>
      <c r="CD286" s="19">
        <f t="shared" si="384"/>
        <v>-2.4533896509682174E-2</v>
      </c>
      <c r="CE286" s="19">
        <f t="shared" si="385"/>
        <v>-4.4796018028926811E-6</v>
      </c>
      <c r="CF286" s="19"/>
      <c r="CG286" s="19"/>
      <c r="CH286" s="19"/>
    </row>
    <row r="287" spans="1:86" x14ac:dyDescent="0.3">
      <c r="A287" s="2">
        <f t="shared" si="328"/>
        <v>2241</v>
      </c>
      <c r="B287" s="5">
        <f t="shared" si="329"/>
        <v>1165.4051500530879</v>
      </c>
      <c r="C287" s="5">
        <f t="shared" si="330"/>
        <v>2964.1672776633909</v>
      </c>
      <c r="D287" s="5">
        <f t="shared" si="331"/>
        <v>4369.9484280280267</v>
      </c>
      <c r="E287" s="15">
        <f t="shared" si="332"/>
        <v>2.9361672740880525E-8</v>
      </c>
      <c r="F287" s="15">
        <f t="shared" si="333"/>
        <v>5.7844464160613111E-8</v>
      </c>
      <c r="G287" s="15">
        <f t="shared" si="334"/>
        <v>1.180874159326116E-7</v>
      </c>
      <c r="H287" s="5">
        <f t="shared" si="335"/>
        <v>289005.14434899931</v>
      </c>
      <c r="I287" s="5">
        <f t="shared" si="336"/>
        <v>143025.6054124551</v>
      </c>
      <c r="J287" s="5">
        <f t="shared" si="337"/>
        <v>50403.992464137722</v>
      </c>
      <c r="K287" s="5">
        <f t="shared" si="338"/>
        <v>247986.84331868123</v>
      </c>
      <c r="L287" s="5">
        <f t="shared" si="339"/>
        <v>48251.529692750693</v>
      </c>
      <c r="M287" s="5">
        <f t="shared" si="340"/>
        <v>11534.230505068665</v>
      </c>
      <c r="N287" s="15">
        <f t="shared" si="341"/>
        <v>-1.603074491960399E-4</v>
      </c>
      <c r="O287" s="15">
        <f t="shared" si="342"/>
        <v>1.7552736415624715E-3</v>
      </c>
      <c r="P287" s="15">
        <f t="shared" si="343"/>
        <v>1.7411889303360351E-3</v>
      </c>
      <c r="Q287" s="5">
        <f t="shared" si="344"/>
        <v>3360.1484527762632</v>
      </c>
      <c r="R287" s="5">
        <f t="shared" si="345"/>
        <v>5054.2688412538391</v>
      </c>
      <c r="S287" s="5">
        <f t="shared" si="346"/>
        <v>3451.1621588322369</v>
      </c>
      <c r="T287" s="5">
        <f t="shared" si="347"/>
        <v>11.626604295730411</v>
      </c>
      <c r="U287" s="5">
        <f t="shared" si="348"/>
        <v>35.338209732994414</v>
      </c>
      <c r="V287" s="5">
        <f t="shared" si="349"/>
        <v>68.470015768844647</v>
      </c>
      <c r="W287" s="15">
        <f t="shared" si="350"/>
        <v>-1.0734613539272964E-2</v>
      </c>
      <c r="X287" s="15">
        <f t="shared" si="351"/>
        <v>-1.217998157191269E-2</v>
      </c>
      <c r="Y287" s="15">
        <f t="shared" si="352"/>
        <v>-9.7425357312937999E-3</v>
      </c>
      <c r="Z287" s="5">
        <f t="shared" si="367"/>
        <v>2925.4469193310001</v>
      </c>
      <c r="AA287" s="5">
        <f t="shared" si="368"/>
        <v>15115.912481828915</v>
      </c>
      <c r="AB287" s="5">
        <f t="shared" si="369"/>
        <v>73714.842371593317</v>
      </c>
      <c r="AC287" s="16">
        <f t="shared" si="353"/>
        <v>0.90646982641189833</v>
      </c>
      <c r="AD287" s="16">
        <f t="shared" si="354"/>
        <v>3.0794242244579793</v>
      </c>
      <c r="AE287" s="16">
        <f t="shared" si="355"/>
        <v>22.303328302109307</v>
      </c>
      <c r="AF287" s="15">
        <f t="shared" si="356"/>
        <v>-4.0504037456468023E-3</v>
      </c>
      <c r="AG287" s="15">
        <f t="shared" si="357"/>
        <v>2.9673830763510267E-4</v>
      </c>
      <c r="AH287" s="15">
        <f t="shared" si="358"/>
        <v>9.7937136394747881E-3</v>
      </c>
      <c r="AI287" s="1">
        <f t="shared" si="322"/>
        <v>577286.46180319553</v>
      </c>
      <c r="AJ287" s="1">
        <f t="shared" si="323"/>
        <v>280272.59625815996</v>
      </c>
      <c r="AK287" s="1">
        <f t="shared" si="324"/>
        <v>98815.837338284386</v>
      </c>
      <c r="AL287" s="14">
        <f t="shared" si="359"/>
        <v>95.201982920718208</v>
      </c>
      <c r="AM287" s="14">
        <f t="shared" si="360"/>
        <v>23.53088259340651</v>
      </c>
      <c r="AN287" s="14">
        <f t="shared" si="361"/>
        <v>7.3385101861643891</v>
      </c>
      <c r="AO287" s="11">
        <f t="shared" si="362"/>
        <v>2.0232158640866691E-3</v>
      </c>
      <c r="AP287" s="11">
        <f t="shared" si="363"/>
        <v>2.5487183725791816E-3</v>
      </c>
      <c r="AQ287" s="11">
        <f t="shared" si="364"/>
        <v>2.3120091466500986E-3</v>
      </c>
      <c r="AR287" s="1">
        <f t="shared" si="370"/>
        <v>289005.14434899931</v>
      </c>
      <c r="AS287" s="1">
        <f t="shared" si="365"/>
        <v>143025.6054124551</v>
      </c>
      <c r="AT287" s="1">
        <f t="shared" si="366"/>
        <v>50403.992464137722</v>
      </c>
      <c r="AU287" s="1">
        <f t="shared" si="325"/>
        <v>57801.028869799862</v>
      </c>
      <c r="AV287" s="1">
        <f t="shared" si="326"/>
        <v>28605.121082491023</v>
      </c>
      <c r="AW287" s="1">
        <f t="shared" si="327"/>
        <v>10080.798492827545</v>
      </c>
      <c r="AX287" s="1">
        <f t="shared" si="386"/>
        <v>198389.47465494499</v>
      </c>
      <c r="AY287" s="1">
        <f t="shared" si="373"/>
        <v>38601.223754200553</v>
      </c>
      <c r="AZ287" s="1">
        <f t="shared" si="374"/>
        <v>9227.3844040549302</v>
      </c>
      <c r="BA287" s="1">
        <f t="shared" si="387"/>
        <v>14215.597361055665</v>
      </c>
      <c r="BB287" s="1">
        <f t="shared" si="388"/>
        <v>31304.686987947982</v>
      </c>
      <c r="BC287" s="1">
        <f t="shared" si="389"/>
        <v>39897.327217211721</v>
      </c>
      <c r="BD287" s="1">
        <f t="shared" si="390"/>
        <v>39.30036485807419</v>
      </c>
      <c r="BE287" s="2">
        <f t="shared" si="396"/>
        <v>0.05</v>
      </c>
      <c r="BF287" s="2">
        <f t="shared" si="397"/>
        <v>3.8949976355871406E-2</v>
      </c>
      <c r="BG287" s="2">
        <f t="shared" si="398"/>
        <v>0.05</v>
      </c>
      <c r="BH287" s="2">
        <f t="shared" si="375"/>
        <v>4.8179619610449184E-2</v>
      </c>
      <c r="BI287" s="2">
        <f t="shared" si="391"/>
        <v>2.5000000000000006E-4</v>
      </c>
      <c r="BJ287" s="2">
        <f t="shared" si="376"/>
        <v>1.5171006581229417E-4</v>
      </c>
      <c r="BK287" s="2">
        <f t="shared" si="377"/>
        <v>2.5000000000000006E-4</v>
      </c>
      <c r="BL287" s="2">
        <f t="shared" si="378"/>
        <v>72.251286087249838</v>
      </c>
      <c r="BM287" s="2">
        <f t="shared" si="379"/>
        <v>21.698424009966779</v>
      </c>
      <c r="BN287" s="2">
        <f t="shared" si="380"/>
        <v>12.600998116034434</v>
      </c>
      <c r="BO287" s="2">
        <f t="shared" si="392"/>
        <v>987.90083128594222</v>
      </c>
      <c r="BP287" s="2">
        <f t="shared" si="393"/>
        <v>73.708338226966092</v>
      </c>
      <c r="BQ287" s="2">
        <f t="shared" si="394"/>
        <v>6.8376992804316661</v>
      </c>
      <c r="BR287" s="11">
        <f t="shared" si="395"/>
        <v>3.0605347855030524E-2</v>
      </c>
      <c r="BS287" s="17">
        <f t="shared" si="371"/>
        <v>1.7716104447191485E-4</v>
      </c>
      <c r="BT287" s="17">
        <f t="shared" si="372"/>
        <v>1.2554147202687084E-3</v>
      </c>
      <c r="BU287" s="12">
        <f>(BU$3*temperature!$I397+BU$4*temperature!$I397^2+BU$5*temperature!$I397^6)*(K287/K$56)^$BW$1</f>
        <v>-24.84081821714863</v>
      </c>
      <c r="BV287" s="12">
        <f>(BV$3*temperature!$I397+BV$4*temperature!$I397^2+BV$5*temperature!$I397^6)*(L287/L$56)^$BW$1</f>
        <v>-17.530781266160862</v>
      </c>
      <c r="BW287" s="12">
        <f>(BW$3*temperature!$I397+BW$4*temperature!$I397^2+BW$5*temperature!$I397^6)*(M287/M$56)^$BW$1</f>
        <v>-15.818782525835665</v>
      </c>
      <c r="BX287" s="12">
        <f>(BX$3*temperature!$M397+BX$4*temperature!$M397^2+BX$5*temperature!$M397^6)*(K287/K$56)^$BW$1</f>
        <v>-24.840824212582465</v>
      </c>
      <c r="BY287" s="12">
        <f>(BY$3*temperature!$M397+BY$4*temperature!$M397^2+BY$5*temperature!$M397^6)*(L287/L$56)^$BW$1</f>
        <v>-17.530785154064571</v>
      </c>
      <c r="BZ287" s="12">
        <f>(BZ$3*temperature!$M397+BZ$4*temperature!$M397^2+BZ$5*temperature!$M397^6)*(M287/M$56)^$BW$1</f>
        <v>-15.818785751271825</v>
      </c>
      <c r="CA287" s="19">
        <f t="shared" si="381"/>
        <v>-5.9954338347267822E-6</v>
      </c>
      <c r="CB287" s="19">
        <f t="shared" si="382"/>
        <v>-3.8879037091987811E-6</v>
      </c>
      <c r="CC287" s="19">
        <f t="shared" si="383"/>
        <v>-3.2254361599370895E-6</v>
      </c>
      <c r="CD287" s="19">
        <f t="shared" si="384"/>
        <v>-2.4513558625326001E-2</v>
      </c>
      <c r="CE287" s="19">
        <f t="shared" si="385"/>
        <v>-4.3428476497862716E-6</v>
      </c>
      <c r="CF287" s="19"/>
      <c r="CG287" s="19"/>
      <c r="CH287" s="19"/>
    </row>
    <row r="288" spans="1:86" x14ac:dyDescent="0.3">
      <c r="A288" s="2">
        <f t="shared" si="328"/>
        <v>2242</v>
      </c>
      <c r="B288" s="5">
        <f t="shared" si="329"/>
        <v>1165.4051825604201</v>
      </c>
      <c r="C288" s="5">
        <f t="shared" si="330"/>
        <v>2964.1674405510253</v>
      </c>
      <c r="D288" s="5">
        <f t="shared" si="331"/>
        <v>4369.9489182621483</v>
      </c>
      <c r="E288" s="15">
        <f t="shared" si="332"/>
        <v>2.7893589103836498E-8</v>
      </c>
      <c r="F288" s="15">
        <f t="shared" si="333"/>
        <v>5.4952240952582456E-8</v>
      </c>
      <c r="G288" s="15">
        <f t="shared" si="334"/>
        <v>1.1218304513598101E-7</v>
      </c>
      <c r="H288" s="5">
        <f t="shared" si="335"/>
        <v>288950.39394478506</v>
      </c>
      <c r="I288" s="5">
        <f t="shared" si="336"/>
        <v>143272.17558176472</v>
      </c>
      <c r="J288" s="5">
        <f t="shared" si="337"/>
        <v>50490.347179892837</v>
      </c>
      <c r="K288" s="5">
        <f t="shared" si="338"/>
        <v>247939.85668568494</v>
      </c>
      <c r="L288" s="5">
        <f t="shared" si="339"/>
        <v>48334.710658292322</v>
      </c>
      <c r="M288" s="5">
        <f t="shared" si="340"/>
        <v>11553.990246634727</v>
      </c>
      <c r="N288" s="15">
        <f t="shared" si="341"/>
        <v>-1.894722815432015E-4</v>
      </c>
      <c r="O288" s="15">
        <f t="shared" si="342"/>
        <v>1.7239031813354178E-3</v>
      </c>
      <c r="P288" s="15">
        <f t="shared" si="343"/>
        <v>1.7131391259588291E-3</v>
      </c>
      <c r="Q288" s="5">
        <f t="shared" si="344"/>
        <v>3323.4488296556797</v>
      </c>
      <c r="R288" s="5">
        <f t="shared" si="345"/>
        <v>5001.3151598424201</v>
      </c>
      <c r="S288" s="5">
        <f t="shared" si="346"/>
        <v>3423.394192158531</v>
      </c>
      <c r="T288" s="5">
        <f t="shared" si="347"/>
        <v>11.501797191841694</v>
      </c>
      <c r="U288" s="5">
        <f t="shared" si="348"/>
        <v>34.907790989662153</v>
      </c>
      <c r="V288" s="5">
        <f t="shared" si="349"/>
        <v>67.802944193694429</v>
      </c>
      <c r="W288" s="15">
        <f t="shared" si="350"/>
        <v>-1.0734613539272964E-2</v>
      </c>
      <c r="X288" s="15">
        <f t="shared" si="351"/>
        <v>-1.217998157191269E-2</v>
      </c>
      <c r="Y288" s="15">
        <f t="shared" si="352"/>
        <v>-9.7425357312937999E-3</v>
      </c>
      <c r="Z288" s="5">
        <f t="shared" si="367"/>
        <v>2881.859360122698</v>
      </c>
      <c r="AA288" s="5">
        <f t="shared" si="368"/>
        <v>14962.449823149394</v>
      </c>
      <c r="AB288" s="5">
        <f t="shared" si="369"/>
        <v>73839.935905871665</v>
      </c>
      <c r="AC288" s="16">
        <f t="shared" si="353"/>
        <v>0.90279825763168375</v>
      </c>
      <c r="AD288" s="16">
        <f t="shared" si="354"/>
        <v>3.0803380075908353</v>
      </c>
      <c r="AE288" s="16">
        <f t="shared" si="355"/>
        <v>22.521760712707358</v>
      </c>
      <c r="AF288" s="15">
        <f t="shared" si="356"/>
        <v>-4.0504037456468023E-3</v>
      </c>
      <c r="AG288" s="15">
        <f t="shared" si="357"/>
        <v>2.9673830763510267E-4</v>
      </c>
      <c r="AH288" s="15">
        <f t="shared" si="358"/>
        <v>9.7937136394747881E-3</v>
      </c>
      <c r="AI288" s="1">
        <f t="shared" si="322"/>
        <v>577358.84449267585</v>
      </c>
      <c r="AJ288" s="1">
        <f t="shared" si="323"/>
        <v>280850.45771483501</v>
      </c>
      <c r="AK288" s="1">
        <f t="shared" si="324"/>
        <v>99015.052097283493</v>
      </c>
      <c r="AL288" s="14">
        <f t="shared" si="359"/>
        <v>95.392670941234542</v>
      </c>
      <c r="AM288" s="14">
        <f t="shared" si="360"/>
        <v>23.590256450267443</v>
      </c>
      <c r="AN288" s="14">
        <f t="shared" si="361"/>
        <v>7.3553072218108539</v>
      </c>
      <c r="AO288" s="11">
        <f t="shared" si="362"/>
        <v>2.0029837054458023E-3</v>
      </c>
      <c r="AP288" s="11">
        <f t="shared" si="363"/>
        <v>2.5232311888533899E-3</v>
      </c>
      <c r="AQ288" s="11">
        <f t="shared" si="364"/>
        <v>2.2888890551835974E-3</v>
      </c>
      <c r="AR288" s="1">
        <f t="shared" si="370"/>
        <v>288950.39394478506</v>
      </c>
      <c r="AS288" s="1">
        <f t="shared" si="365"/>
        <v>143272.17558176472</v>
      </c>
      <c r="AT288" s="1">
        <f t="shared" si="366"/>
        <v>50490.347179892837</v>
      </c>
      <c r="AU288" s="1">
        <f t="shared" si="325"/>
        <v>57790.078788957013</v>
      </c>
      <c r="AV288" s="1">
        <f t="shared" si="326"/>
        <v>28654.435116352946</v>
      </c>
      <c r="AW288" s="1">
        <f t="shared" si="327"/>
        <v>10098.069435978568</v>
      </c>
      <c r="AX288" s="1">
        <f t="shared" si="386"/>
        <v>198351.88534854795</v>
      </c>
      <c r="AY288" s="1">
        <f t="shared" si="373"/>
        <v>38667.768526633859</v>
      </c>
      <c r="AZ288" s="1">
        <f t="shared" si="374"/>
        <v>9243.1921973077806</v>
      </c>
      <c r="BA288" s="1">
        <f t="shared" si="387"/>
        <v>14215.376924679314</v>
      </c>
      <c r="BB288" s="1">
        <f t="shared" si="388"/>
        <v>31309.794246427991</v>
      </c>
      <c r="BC288" s="1">
        <f t="shared" si="389"/>
        <v>39904.811618237218</v>
      </c>
      <c r="BD288" s="1">
        <f t="shared" si="390"/>
        <v>38.161919015097297</v>
      </c>
      <c r="BE288" s="2">
        <f t="shared" si="396"/>
        <v>0.05</v>
      </c>
      <c r="BF288" s="2">
        <f t="shared" si="397"/>
        <v>3.8949976355871406E-2</v>
      </c>
      <c r="BG288" s="2">
        <f t="shared" si="398"/>
        <v>0.05</v>
      </c>
      <c r="BH288" s="2">
        <f t="shared" si="375"/>
        <v>4.8196686637282833E-2</v>
      </c>
      <c r="BI288" s="2">
        <f t="shared" si="391"/>
        <v>2.5000000000000006E-4</v>
      </c>
      <c r="BJ288" s="2">
        <f t="shared" si="376"/>
        <v>1.5171006581229417E-4</v>
      </c>
      <c r="BK288" s="2">
        <f t="shared" si="377"/>
        <v>2.5000000000000006E-4</v>
      </c>
      <c r="BL288" s="2">
        <f t="shared" si="378"/>
        <v>72.237598486196276</v>
      </c>
      <c r="BM288" s="2">
        <f t="shared" si="379"/>
        <v>21.735831186580093</v>
      </c>
      <c r="BN288" s="2">
        <f t="shared" si="380"/>
        <v>12.622586794973213</v>
      </c>
      <c r="BO288" s="2">
        <f t="shared" si="392"/>
        <v>1002.6526552374255</v>
      </c>
      <c r="BP288" s="2">
        <f t="shared" si="393"/>
        <v>74.592702629887697</v>
      </c>
      <c r="BQ288" s="2">
        <f t="shared" si="394"/>
        <v>6.8378102662840901</v>
      </c>
      <c r="BR288" s="11">
        <f t="shared" si="395"/>
        <v>3.0576524693614909E-2</v>
      </c>
      <c r="BS288" s="17">
        <f t="shared" si="371"/>
        <v>1.718999856158665E-4</v>
      </c>
      <c r="BT288" s="17">
        <f t="shared" si="372"/>
        <v>1.2188492429793286E-3</v>
      </c>
      <c r="BU288" s="12">
        <f>(BU$3*temperature!$I398+BU$4*temperature!$I398^2+BU$5*temperature!$I398^6)*(K288/K$56)^$BW$1</f>
        <v>-25.007295067761124</v>
      </c>
      <c r="BV288" s="12">
        <f>(BV$3*temperature!$I398+BV$4*temperature!$I398^2+BV$5*temperature!$I398^6)*(L288/L$56)^$BW$1</f>
        <v>-17.63036826420899</v>
      </c>
      <c r="BW288" s="12">
        <f>(BW$3*temperature!$I398+BW$4*temperature!$I398^2+BW$5*temperature!$I398^6)*(M288/M$56)^$BW$1</f>
        <v>-15.900887363969204</v>
      </c>
      <c r="BX288" s="12">
        <f>(BX$3*temperature!$M398+BX$4*temperature!$M398^2+BX$5*temperature!$M398^6)*(K288/K$56)^$BW$1</f>
        <v>-25.007301057034024</v>
      </c>
      <c r="BY288" s="12">
        <f>(BY$3*temperature!$M398+BY$4*temperature!$M398^2+BY$5*temperature!$M398^6)*(L288/L$56)^$BW$1</f>
        <v>-17.630372145688259</v>
      </c>
      <c r="BZ288" s="12">
        <f>(BZ$3*temperature!$M398+BZ$4*temperature!$M398^2+BZ$5*temperature!$M398^6)*(M288/M$56)^$BW$1</f>
        <v>-15.900890583570252</v>
      </c>
      <c r="CA288" s="19">
        <f t="shared" si="381"/>
        <v>-5.9892728998534039E-6</v>
      </c>
      <c r="CB288" s="19">
        <f t="shared" si="382"/>
        <v>-3.8814792695518463E-6</v>
      </c>
      <c r="CC288" s="19">
        <f t="shared" si="383"/>
        <v>-3.2196010479879078E-6</v>
      </c>
      <c r="CD288" s="19">
        <f t="shared" si="384"/>
        <v>-2.4492695179733341E-2</v>
      </c>
      <c r="CE288" s="19">
        <f t="shared" si="385"/>
        <v>-4.2102939490899643E-6</v>
      </c>
      <c r="CF288" s="19"/>
      <c r="CG288" s="19"/>
      <c r="CH288" s="19"/>
    </row>
    <row r="289" spans="1:86" x14ac:dyDescent="0.3">
      <c r="A289" s="2">
        <f t="shared" si="328"/>
        <v>2243</v>
      </c>
      <c r="B289" s="5">
        <f t="shared" si="329"/>
        <v>1165.4052134423869</v>
      </c>
      <c r="C289" s="5">
        <f t="shared" si="330"/>
        <v>2964.1675952942865</v>
      </c>
      <c r="D289" s="5">
        <f t="shared" si="331"/>
        <v>4369.9493839846164</v>
      </c>
      <c r="E289" s="15">
        <f t="shared" si="332"/>
        <v>2.6498909648644671E-8</v>
      </c>
      <c r="F289" s="15">
        <f t="shared" si="333"/>
        <v>5.2204628904953329E-8</v>
      </c>
      <c r="G289" s="15">
        <f t="shared" si="334"/>
        <v>1.0657389287918195E-7</v>
      </c>
      <c r="H289" s="5">
        <f t="shared" si="335"/>
        <v>288887.29359546938</v>
      </c>
      <c r="I289" s="5">
        <f t="shared" si="336"/>
        <v>143514.721618524</v>
      </c>
      <c r="J289" s="5">
        <f t="shared" si="337"/>
        <v>50575.447946882596</v>
      </c>
      <c r="K289" s="5">
        <f t="shared" si="338"/>
        <v>247885.70555828465</v>
      </c>
      <c r="L289" s="5">
        <f t="shared" si="339"/>
        <v>48416.534154937239</v>
      </c>
      <c r="M289" s="5">
        <f t="shared" si="340"/>
        <v>11573.463100564974</v>
      </c>
      <c r="N289" s="15">
        <f t="shared" si="341"/>
        <v>-2.1840428612063256E-4</v>
      </c>
      <c r="O289" s="15">
        <f t="shared" si="342"/>
        <v>1.6928516904419766E-3</v>
      </c>
      <c r="P289" s="15">
        <f t="shared" si="343"/>
        <v>1.685379121374897E-3</v>
      </c>
      <c r="Q289" s="5">
        <f t="shared" si="344"/>
        <v>3287.0549142639934</v>
      </c>
      <c r="R289" s="5">
        <f t="shared" si="345"/>
        <v>4948.7628549021792</v>
      </c>
      <c r="S289" s="5">
        <f t="shared" si="346"/>
        <v>3395.7555192387049</v>
      </c>
      <c r="T289" s="5">
        <f t="shared" si="347"/>
        <v>11.378329843980179</v>
      </c>
      <c r="U289" s="5">
        <f t="shared" si="348"/>
        <v>34.482614738691886</v>
      </c>
      <c r="V289" s="5">
        <f t="shared" si="349"/>
        <v>67.142371587200444</v>
      </c>
      <c r="W289" s="15">
        <f t="shared" si="350"/>
        <v>-1.0734613539272964E-2</v>
      </c>
      <c r="X289" s="15">
        <f t="shared" si="351"/>
        <v>-1.217998157191269E-2</v>
      </c>
      <c r="Y289" s="15">
        <f t="shared" si="352"/>
        <v>-9.7425357312937999E-3</v>
      </c>
      <c r="Z289" s="5">
        <f t="shared" si="367"/>
        <v>2838.8384176046447</v>
      </c>
      <c r="AA289" s="5">
        <f t="shared" si="368"/>
        <v>14810.08133507644</v>
      </c>
      <c r="AB289" s="5">
        <f t="shared" si="369"/>
        <v>73963.170181855938</v>
      </c>
      <c r="AC289" s="16">
        <f t="shared" si="353"/>
        <v>0.89914156018740898</v>
      </c>
      <c r="AD289" s="16">
        <f t="shared" si="354"/>
        <v>3.081252061878152</v>
      </c>
      <c r="AE289" s="16">
        <f t="shared" si="355"/>
        <v>22.742332387784387</v>
      </c>
      <c r="AF289" s="15">
        <f t="shared" si="356"/>
        <v>-4.0504037456468023E-3</v>
      </c>
      <c r="AG289" s="15">
        <f t="shared" si="357"/>
        <v>2.9673830763510267E-4</v>
      </c>
      <c r="AH289" s="15">
        <f t="shared" si="358"/>
        <v>9.7937136394747881E-3</v>
      </c>
      <c r="AI289" s="1">
        <f t="shared" si="322"/>
        <v>577413.0388323653</v>
      </c>
      <c r="AJ289" s="1">
        <f t="shared" si="323"/>
        <v>281419.84705970442</v>
      </c>
      <c r="AK289" s="1">
        <f t="shared" si="324"/>
        <v>99211.616323533715</v>
      </c>
      <c r="AL289" s="14">
        <f t="shared" si="359"/>
        <v>95.581830207093645</v>
      </c>
      <c r="AM289" s="14">
        <f t="shared" si="360"/>
        <v>23.649184884387523</v>
      </c>
      <c r="AN289" s="14">
        <f t="shared" si="361"/>
        <v>7.3719743491863943</v>
      </c>
      <c r="AO289" s="11">
        <f t="shared" si="362"/>
        <v>1.9829538683913445E-3</v>
      </c>
      <c r="AP289" s="11">
        <f t="shared" si="363"/>
        <v>2.4979988769648557E-3</v>
      </c>
      <c r="AQ289" s="11">
        <f t="shared" si="364"/>
        <v>2.2660001646317616E-3</v>
      </c>
      <c r="AR289" s="1">
        <f t="shared" si="370"/>
        <v>288887.29359546938</v>
      </c>
      <c r="AS289" s="1">
        <f t="shared" si="365"/>
        <v>143514.721618524</v>
      </c>
      <c r="AT289" s="1">
        <f t="shared" si="366"/>
        <v>50575.447946882596</v>
      </c>
      <c r="AU289" s="1">
        <f t="shared" si="325"/>
        <v>57777.458719093876</v>
      </c>
      <c r="AV289" s="1">
        <f t="shared" si="326"/>
        <v>28702.9443237048</v>
      </c>
      <c r="AW289" s="1">
        <f t="shared" si="327"/>
        <v>10115.089589376519</v>
      </c>
      <c r="AX289" s="1">
        <f t="shared" si="386"/>
        <v>198308.56444662772</v>
      </c>
      <c r="AY289" s="1">
        <f t="shared" si="373"/>
        <v>38733.227323949788</v>
      </c>
      <c r="AZ289" s="1">
        <f t="shared" si="374"/>
        <v>9258.7704804519781</v>
      </c>
      <c r="BA289" s="1">
        <f t="shared" si="387"/>
        <v>14215.122744078408</v>
      </c>
      <c r="BB289" s="1">
        <f t="shared" si="388"/>
        <v>31314.809534578922</v>
      </c>
      <c r="BC289" s="1">
        <f t="shared" si="389"/>
        <v>39912.174693039531</v>
      </c>
      <c r="BD289" s="1">
        <f t="shared" si="390"/>
        <v>37.056341645886782</v>
      </c>
      <c r="BE289" s="2">
        <f t="shared" si="396"/>
        <v>0.05</v>
      </c>
      <c r="BF289" s="2">
        <f t="shared" si="397"/>
        <v>3.8949976355871406E-2</v>
      </c>
      <c r="BG289" s="2">
        <f t="shared" si="398"/>
        <v>0.05</v>
      </c>
      <c r="BH289" s="2">
        <f t="shared" si="375"/>
        <v>4.8213644628771125E-2</v>
      </c>
      <c r="BI289" s="2">
        <f t="shared" si="391"/>
        <v>2.5000000000000006E-4</v>
      </c>
      <c r="BJ289" s="2">
        <f t="shared" si="376"/>
        <v>1.5171006581229417E-4</v>
      </c>
      <c r="BK289" s="2">
        <f t="shared" si="377"/>
        <v>2.5000000000000006E-4</v>
      </c>
      <c r="BL289" s="2">
        <f t="shared" si="378"/>
        <v>72.221823398867357</v>
      </c>
      <c r="BM289" s="2">
        <f t="shared" si="379"/>
        <v>21.772627861779352</v>
      </c>
      <c r="BN289" s="2">
        <f t="shared" si="380"/>
        <v>12.643861986720651</v>
      </c>
      <c r="BO289" s="2">
        <f t="shared" si="392"/>
        <v>1017.6249969141488</v>
      </c>
      <c r="BP289" s="2">
        <f t="shared" si="393"/>
        <v>75.487701752478259</v>
      </c>
      <c r="BQ289" s="2">
        <f t="shared" si="394"/>
        <v>6.8379232288895828</v>
      </c>
      <c r="BR289" s="11">
        <f t="shared" si="395"/>
        <v>3.054796429316517E-2</v>
      </c>
      <c r="BS289" s="17">
        <f t="shared" si="371"/>
        <v>1.6679982659897232E-4</v>
      </c>
      <c r="BT289" s="17">
        <f t="shared" si="372"/>
        <v>1.1833487795915813E-3</v>
      </c>
      <c r="BU289" s="12">
        <f>(BU$3*temperature!$I399+BU$4*temperature!$I399^2+BU$5*temperature!$I399^6)*(K289/K$56)^$BW$1</f>
        <v>-25.173602743669498</v>
      </c>
      <c r="BV289" s="12">
        <f>(BV$3*temperature!$I399+BV$4*temperature!$I399^2+BV$5*temperature!$I399^6)*(L289/L$56)^$BW$1</f>
        <v>-17.729750222425707</v>
      </c>
      <c r="BW289" s="12">
        <f>(BW$3*temperature!$I399+BW$4*temperature!$I399^2+BW$5*temperature!$I399^6)*(M289/M$56)^$BW$1</f>
        <v>-15.982805473684248</v>
      </c>
      <c r="BX289" s="12">
        <f>(BX$3*temperature!$M399+BX$4*temperature!$M399^2+BX$5*temperature!$M399^6)*(K289/K$56)^$BW$1</f>
        <v>-25.173608726826203</v>
      </c>
      <c r="BY289" s="12">
        <f>(BY$3*temperature!$M399+BY$4*temperature!$M399^2+BY$5*temperature!$M399^6)*(L289/L$56)^$BW$1</f>
        <v>-17.729754097524374</v>
      </c>
      <c r="BZ289" s="12">
        <f>(BZ$3*temperature!$M399+BZ$4*temperature!$M399^2+BZ$5*temperature!$M399^6)*(M289/M$56)^$BW$1</f>
        <v>-15.982808687491191</v>
      </c>
      <c r="CA289" s="19">
        <f t="shared" si="381"/>
        <v>-5.9831567043033829E-6</v>
      </c>
      <c r="CB289" s="19">
        <f t="shared" si="382"/>
        <v>-3.8750986668389942E-6</v>
      </c>
      <c r="CC289" s="19">
        <f t="shared" si="383"/>
        <v>-3.2138069432363636E-6</v>
      </c>
      <c r="CD289" s="19">
        <f t="shared" si="384"/>
        <v>-2.4471313796484848E-2</v>
      </c>
      <c r="CE289" s="19">
        <f t="shared" si="385"/>
        <v>-4.0818108979027115E-6</v>
      </c>
      <c r="CF289" s="19"/>
      <c r="CG289" s="19"/>
      <c r="CH289" s="19"/>
    </row>
    <row r="290" spans="1:86" x14ac:dyDescent="0.3">
      <c r="A290" s="2">
        <f t="shared" si="328"/>
        <v>2244</v>
      </c>
      <c r="B290" s="5">
        <f t="shared" si="329"/>
        <v>1165.405242780256</v>
      </c>
      <c r="C290" s="5">
        <f t="shared" si="330"/>
        <v>2964.1677423003925</v>
      </c>
      <c r="D290" s="5">
        <f t="shared" si="331"/>
        <v>4369.9498264210079</v>
      </c>
      <c r="E290" s="15">
        <f t="shared" si="332"/>
        <v>2.5173964166212438E-8</v>
      </c>
      <c r="F290" s="15">
        <f t="shared" si="333"/>
        <v>4.9594397459705657E-8</v>
      </c>
      <c r="G290" s="15">
        <f t="shared" si="334"/>
        <v>1.0124519823522286E-7</v>
      </c>
      <c r="H290" s="5">
        <f t="shared" si="335"/>
        <v>288815.91475761856</v>
      </c>
      <c r="I290" s="5">
        <f t="shared" si="336"/>
        <v>143753.26679982775</v>
      </c>
      <c r="J290" s="5">
        <f t="shared" si="337"/>
        <v>50659.3023991093</v>
      </c>
      <c r="K290" s="5">
        <f t="shared" si="338"/>
        <v>247824.45123432187</v>
      </c>
      <c r="L290" s="5">
        <f t="shared" si="339"/>
        <v>48497.008029736397</v>
      </c>
      <c r="M290" s="5">
        <f t="shared" si="340"/>
        <v>11592.650810958921</v>
      </c>
      <c r="N290" s="15">
        <f t="shared" si="341"/>
        <v>-2.4710712473241525E-4</v>
      </c>
      <c r="O290" s="15">
        <f t="shared" si="342"/>
        <v>1.6621155603917526E-3</v>
      </c>
      <c r="P290" s="15">
        <f t="shared" si="343"/>
        <v>1.6579056957473082E-3</v>
      </c>
      <c r="Q290" s="5">
        <f t="shared" si="344"/>
        <v>3250.9661964681827</v>
      </c>
      <c r="R290" s="5">
        <f t="shared" si="345"/>
        <v>4896.6124877038546</v>
      </c>
      <c r="S290" s="5">
        <f t="shared" si="346"/>
        <v>3368.2475842524486</v>
      </c>
      <c r="T290" s="5">
        <f t="shared" si="347"/>
        <v>11.256187870382675</v>
      </c>
      <c r="U290" s="5">
        <f t="shared" si="348"/>
        <v>34.062617126623252</v>
      </c>
      <c r="V290" s="5">
        <f t="shared" si="349"/>
        <v>66.488234632928339</v>
      </c>
      <c r="W290" s="15">
        <f t="shared" si="350"/>
        <v>-1.0734613539272964E-2</v>
      </c>
      <c r="X290" s="15">
        <f t="shared" si="351"/>
        <v>-1.217998157191269E-2</v>
      </c>
      <c r="Y290" s="15">
        <f t="shared" si="352"/>
        <v>-9.7425357312937999E-3</v>
      </c>
      <c r="Z290" s="5">
        <f t="shared" si="367"/>
        <v>2796.3787734496841</v>
      </c>
      <c r="AA290" s="5">
        <f t="shared" si="368"/>
        <v>14658.810026070194</v>
      </c>
      <c r="AB290" s="5">
        <f t="shared" si="369"/>
        <v>74084.556585312501</v>
      </c>
      <c r="AC290" s="16">
        <f t="shared" si="353"/>
        <v>0.89549967384415918</v>
      </c>
      <c r="AD290" s="16">
        <f t="shared" si="354"/>
        <v>3.0821663874003908</v>
      </c>
      <c r="AE290" s="16">
        <f t="shared" si="355"/>
        <v>22.9650642786841</v>
      </c>
      <c r="AF290" s="15">
        <f t="shared" si="356"/>
        <v>-4.0504037456468023E-3</v>
      </c>
      <c r="AG290" s="15">
        <f t="shared" si="357"/>
        <v>2.9673830763510267E-4</v>
      </c>
      <c r="AH290" s="15">
        <f t="shared" si="358"/>
        <v>9.7937136394747881E-3</v>
      </c>
      <c r="AI290" s="1">
        <f t="shared" si="322"/>
        <v>577449.19366822264</v>
      </c>
      <c r="AJ290" s="1">
        <f t="shared" si="323"/>
        <v>281980.80667743878</v>
      </c>
      <c r="AK290" s="1">
        <f t="shared" si="324"/>
        <v>99405.544280556875</v>
      </c>
      <c r="AL290" s="14">
        <f t="shared" si="359"/>
        <v>95.769469223451154</v>
      </c>
      <c r="AM290" s="14">
        <f t="shared" si="360"/>
        <v>23.707669765297034</v>
      </c>
      <c r="AN290" s="14">
        <f t="shared" si="361"/>
        <v>7.3885121953244237</v>
      </c>
      <c r="AO290" s="11">
        <f t="shared" si="362"/>
        <v>1.9631243297074312E-3</v>
      </c>
      <c r="AP290" s="11">
        <f t="shared" si="363"/>
        <v>2.4730188881952071E-3</v>
      </c>
      <c r="AQ290" s="11">
        <f t="shared" si="364"/>
        <v>2.2433401629854441E-3</v>
      </c>
      <c r="AR290" s="1">
        <f t="shared" si="370"/>
        <v>288815.91475761856</v>
      </c>
      <c r="AS290" s="1">
        <f t="shared" si="365"/>
        <v>143753.26679982775</v>
      </c>
      <c r="AT290" s="1">
        <f t="shared" si="366"/>
        <v>50659.3023991093</v>
      </c>
      <c r="AU290" s="1">
        <f t="shared" si="325"/>
        <v>57763.182951523719</v>
      </c>
      <c r="AV290" s="1">
        <f t="shared" si="326"/>
        <v>28750.653359965552</v>
      </c>
      <c r="AW290" s="1">
        <f t="shared" si="327"/>
        <v>10131.86047982186</v>
      </c>
      <c r="AX290" s="1">
        <f t="shared" si="386"/>
        <v>198259.56098745746</v>
      </c>
      <c r="AY290" s="1">
        <f t="shared" si="373"/>
        <v>38797.606423789119</v>
      </c>
      <c r="AZ290" s="1">
        <f t="shared" si="374"/>
        <v>9274.120648767137</v>
      </c>
      <c r="BA290" s="1">
        <f t="shared" si="387"/>
        <v>14214.835086403897</v>
      </c>
      <c r="BB290" s="1">
        <f t="shared" si="388"/>
        <v>31319.733787030833</v>
      </c>
      <c r="BC290" s="1">
        <f t="shared" si="389"/>
        <v>39919.417699558515</v>
      </c>
      <c r="BD290" s="1">
        <f t="shared" si="390"/>
        <v>35.982688110695292</v>
      </c>
      <c r="BE290" s="2">
        <f t="shared" si="396"/>
        <v>0.05</v>
      </c>
      <c r="BF290" s="2">
        <f t="shared" si="397"/>
        <v>3.8949976355871406E-2</v>
      </c>
      <c r="BG290" s="2">
        <f t="shared" si="398"/>
        <v>0.05</v>
      </c>
      <c r="BH290" s="2">
        <f t="shared" si="375"/>
        <v>4.8230493249660007E-2</v>
      </c>
      <c r="BI290" s="2">
        <f t="shared" si="391"/>
        <v>2.5000000000000006E-4</v>
      </c>
      <c r="BJ290" s="2">
        <f t="shared" si="376"/>
        <v>1.5171006581229417E-4</v>
      </c>
      <c r="BK290" s="2">
        <f t="shared" si="377"/>
        <v>2.5000000000000006E-4</v>
      </c>
      <c r="BL290" s="2">
        <f t="shared" si="378"/>
        <v>72.203978689404664</v>
      </c>
      <c r="BM290" s="2">
        <f t="shared" si="379"/>
        <v>21.808817566934149</v>
      </c>
      <c r="BN290" s="2">
        <f t="shared" si="380"/>
        <v>12.664825599777329</v>
      </c>
      <c r="BO290" s="2">
        <f t="shared" si="392"/>
        <v>1032.8211524840319</v>
      </c>
      <c r="BP290" s="2">
        <f t="shared" si="393"/>
        <v>76.393463493620615</v>
      </c>
      <c r="BQ290" s="2">
        <f t="shared" si="394"/>
        <v>6.8380381464215549</v>
      </c>
      <c r="BR290" s="11">
        <f t="shared" si="395"/>
        <v>3.0519663203629727E-2</v>
      </c>
      <c r="BS290" s="17">
        <f t="shared" si="371"/>
        <v>1.6185547143686554E-4</v>
      </c>
      <c r="BT290" s="17">
        <f t="shared" si="372"/>
        <v>1.1488823102830887E-3</v>
      </c>
      <c r="BU290" s="12">
        <f>(BU$3*temperature!$I400+BU$4*temperature!$I400^2+BU$5*temperature!$I400^6)*(K290/K$56)^$BW$1</f>
        <v>-25.339742616855123</v>
      </c>
      <c r="BV290" s="12">
        <f>(BV$3*temperature!$I400+BV$4*temperature!$I400^2+BV$5*temperature!$I400^6)*(L290/L$56)^$BW$1</f>
        <v>-17.828928201203627</v>
      </c>
      <c r="BW290" s="12">
        <f>(BW$3*temperature!$I400+BW$4*temperature!$I400^2+BW$5*temperature!$I400^6)*(M290/M$56)^$BW$1</f>
        <v>-16.064537771247856</v>
      </c>
      <c r="BX290" s="12">
        <f>(BX$3*temperature!$M400+BX$4*temperature!$M400^2+BX$5*temperature!$M400^6)*(K290/K$56)^$BW$1</f>
        <v>-25.339748593940293</v>
      </c>
      <c r="BY290" s="12">
        <f>(BY$3*temperature!$M400+BY$4*temperature!$M400^2+BY$5*temperature!$M400^6)*(L290/L$56)^$BW$1</f>
        <v>-17.828932069965195</v>
      </c>
      <c r="BZ290" s="12">
        <f>(BZ$3*temperature!$M400+BZ$4*temperature!$M400^2+BZ$5*temperature!$M400^6)*(M290/M$56)^$BW$1</f>
        <v>-16.064540979301317</v>
      </c>
      <c r="CA290" s="19">
        <f t="shared" si="381"/>
        <v>-5.977085169917018E-6</v>
      </c>
      <c r="CB290" s="19">
        <f t="shared" si="382"/>
        <v>-3.868761567105139E-6</v>
      </c>
      <c r="CC290" s="19">
        <f t="shared" si="383"/>
        <v>-3.2080534602130228E-6</v>
      </c>
      <c r="CD290" s="19">
        <f t="shared" si="384"/>
        <v>-2.4449421850282049E-2</v>
      </c>
      <c r="CE290" s="19">
        <f t="shared" si="385"/>
        <v>-3.9572726999362022E-6</v>
      </c>
      <c r="CF290" s="19"/>
      <c r="CG290" s="19"/>
      <c r="CH290" s="19"/>
    </row>
    <row r="291" spans="1:86" x14ac:dyDescent="0.3">
      <c r="A291" s="2">
        <f t="shared" si="328"/>
        <v>2245</v>
      </c>
      <c r="B291" s="5">
        <f t="shared" si="329"/>
        <v>1165.4052706512323</v>
      </c>
      <c r="C291" s="5">
        <f t="shared" si="330"/>
        <v>2964.1678819561998</v>
      </c>
      <c r="D291" s="5">
        <f t="shared" si="331"/>
        <v>4369.9502467356224</v>
      </c>
      <c r="E291" s="15">
        <f t="shared" si="332"/>
        <v>2.3915265957901815E-8</v>
      </c>
      <c r="F291" s="15">
        <f t="shared" si="333"/>
        <v>4.7114677586720375E-8</v>
      </c>
      <c r="G291" s="15">
        <f t="shared" si="334"/>
        <v>9.6182938323461708E-8</v>
      </c>
      <c r="H291" s="5">
        <f t="shared" si="335"/>
        <v>288736.32849819068</v>
      </c>
      <c r="I291" s="5">
        <f t="shared" si="336"/>
        <v>143987.83452863377</v>
      </c>
      <c r="J291" s="5">
        <f t="shared" si="337"/>
        <v>50741.918197905441</v>
      </c>
      <c r="K291" s="5">
        <f t="shared" si="338"/>
        <v>247756.15467814374</v>
      </c>
      <c r="L291" s="5">
        <f t="shared" si="339"/>
        <v>48576.140172468622</v>
      </c>
      <c r="M291" s="5">
        <f t="shared" si="340"/>
        <v>11611.555128301503</v>
      </c>
      <c r="N291" s="15">
        <f t="shared" si="341"/>
        <v>-2.7558441403974232E-4</v>
      </c>
      <c r="O291" s="15">
        <f t="shared" si="342"/>
        <v>1.6316912310074816E-3</v>
      </c>
      <c r="P291" s="15">
        <f t="shared" si="343"/>
        <v>1.6307156707171533E-3</v>
      </c>
      <c r="Q291" s="5">
        <f t="shared" si="344"/>
        <v>3215.1821093053568</v>
      </c>
      <c r="R291" s="5">
        <f t="shared" si="345"/>
        <v>4844.8645106354734</v>
      </c>
      <c r="S291" s="5">
        <f t="shared" si="346"/>
        <v>3340.8717748853442</v>
      </c>
      <c r="T291" s="5">
        <f t="shared" si="347"/>
        <v>11.135357043668664</v>
      </c>
      <c r="U291" s="5">
        <f t="shared" si="348"/>
        <v>33.647735077729862</v>
      </c>
      <c r="V291" s="5">
        <f t="shared" si="349"/>
        <v>65.840470631306388</v>
      </c>
      <c r="W291" s="15">
        <f t="shared" si="350"/>
        <v>-1.0734613539272964E-2</v>
      </c>
      <c r="X291" s="15">
        <f t="shared" si="351"/>
        <v>-1.217998157191269E-2</v>
      </c>
      <c r="Y291" s="15">
        <f t="shared" si="352"/>
        <v>-9.7425357312937999E-3</v>
      </c>
      <c r="Z291" s="5">
        <f t="shared" si="367"/>
        <v>2754.4751008534795</v>
      </c>
      <c r="AA291" s="5">
        <f t="shared" si="368"/>
        <v>14508.638576539002</v>
      </c>
      <c r="AB291" s="5">
        <f t="shared" si="369"/>
        <v>74204.106542787849</v>
      </c>
      <c r="AC291" s="16">
        <f t="shared" si="353"/>
        <v>0.89187253861099536</v>
      </c>
      <c r="AD291" s="16">
        <f t="shared" si="354"/>
        <v>3.083080984238038</v>
      </c>
      <c r="AE291" s="16">
        <f t="shared" si="355"/>
        <v>23.189977541941662</v>
      </c>
      <c r="AF291" s="15">
        <f t="shared" si="356"/>
        <v>-4.0504037456468023E-3</v>
      </c>
      <c r="AG291" s="15">
        <f t="shared" si="357"/>
        <v>2.9673830763510267E-4</v>
      </c>
      <c r="AH291" s="15">
        <f t="shared" si="358"/>
        <v>9.7937136394747881E-3</v>
      </c>
      <c r="AI291" s="1">
        <f t="shared" si="322"/>
        <v>577467.4572529241</v>
      </c>
      <c r="AJ291" s="1">
        <f t="shared" si="323"/>
        <v>282533.37936966046</v>
      </c>
      <c r="AK291" s="1">
        <f t="shared" si="324"/>
        <v>99596.850332323054</v>
      </c>
      <c r="AL291" s="14">
        <f t="shared" si="359"/>
        <v>95.955596524776126</v>
      </c>
      <c r="AM291" s="14">
        <f t="shared" si="360"/>
        <v>23.765712985270465</v>
      </c>
      <c r="AN291" s="14">
        <f t="shared" si="361"/>
        <v>7.4049213920153782</v>
      </c>
      <c r="AO291" s="11">
        <f t="shared" si="362"/>
        <v>1.9434930864103569E-3</v>
      </c>
      <c r="AP291" s="11">
        <f t="shared" si="363"/>
        <v>2.4482886993132552E-3</v>
      </c>
      <c r="AQ291" s="11">
        <f t="shared" si="364"/>
        <v>2.2209067613555896E-3</v>
      </c>
      <c r="AR291" s="1">
        <f t="shared" si="370"/>
        <v>288736.32849819068</v>
      </c>
      <c r="AS291" s="1">
        <f t="shared" si="365"/>
        <v>143987.83452863377</v>
      </c>
      <c r="AT291" s="1">
        <f t="shared" si="366"/>
        <v>50741.918197905441</v>
      </c>
      <c r="AU291" s="1">
        <f t="shared" si="325"/>
        <v>57747.265699638141</v>
      </c>
      <c r="AV291" s="1">
        <f t="shared" si="326"/>
        <v>28797.566905726755</v>
      </c>
      <c r="AW291" s="1">
        <f t="shared" si="327"/>
        <v>10148.383639581089</v>
      </c>
      <c r="AX291" s="1">
        <f t="shared" si="386"/>
        <v>198204.92374251498</v>
      </c>
      <c r="AY291" s="1">
        <f t="shared" si="373"/>
        <v>38860.91213797489</v>
      </c>
      <c r="AZ291" s="1">
        <f t="shared" si="374"/>
        <v>9289.2441026412034</v>
      </c>
      <c r="BA291" s="1">
        <f t="shared" si="387"/>
        <v>14214.514214564313</v>
      </c>
      <c r="BB291" s="1">
        <f t="shared" si="388"/>
        <v>31324.567927752916</v>
      </c>
      <c r="BC291" s="1">
        <f t="shared" si="389"/>
        <v>39926.541881422731</v>
      </c>
      <c r="BD291" s="1">
        <f t="shared" si="390"/>
        <v>34.940040747044961</v>
      </c>
      <c r="BE291" s="2">
        <f t="shared" si="396"/>
        <v>0.05</v>
      </c>
      <c r="BF291" s="2">
        <f t="shared" si="397"/>
        <v>3.8949976355871406E-2</v>
      </c>
      <c r="BG291" s="2">
        <f t="shared" si="398"/>
        <v>0.05</v>
      </c>
      <c r="BH291" s="2">
        <f t="shared" si="375"/>
        <v>4.8247232189532516E-2</v>
      </c>
      <c r="BI291" s="2">
        <f t="shared" si="391"/>
        <v>2.5000000000000006E-4</v>
      </c>
      <c r="BJ291" s="2">
        <f t="shared" si="376"/>
        <v>1.5171006581229417E-4</v>
      </c>
      <c r="BK291" s="2">
        <f t="shared" si="377"/>
        <v>2.5000000000000006E-4</v>
      </c>
      <c r="BL291" s="2">
        <f t="shared" si="378"/>
        <v>72.184082124547686</v>
      </c>
      <c r="BM291" s="2">
        <f t="shared" si="379"/>
        <v>21.844403852508751</v>
      </c>
      <c r="BN291" s="2">
        <f t="shared" si="380"/>
        <v>12.685479549476364</v>
      </c>
      <c r="BO291" s="2">
        <f t="shared" si="392"/>
        <v>1048.2444673713885</v>
      </c>
      <c r="BP291" s="2">
        <f t="shared" si="393"/>
        <v>77.310117290981012</v>
      </c>
      <c r="BQ291" s="2">
        <f t="shared" si="394"/>
        <v>6.8381549973445814</v>
      </c>
      <c r="BR291" s="11">
        <f t="shared" si="395"/>
        <v>3.0491618020730388E-2</v>
      </c>
      <c r="BS291" s="17">
        <f t="shared" si="371"/>
        <v>1.5706199232889655E-4</v>
      </c>
      <c r="BT291" s="17">
        <f t="shared" si="372"/>
        <v>1.1154197187214453E-3</v>
      </c>
      <c r="BU291" s="12">
        <f>(BU$3*temperature!$I401+BU$4*temperature!$I401^2+BU$5*temperature!$I401^6)*(K291/K$56)^$BW$1</f>
        <v>-25.505716103830814</v>
      </c>
      <c r="BV291" s="12">
        <f>(BV$3*temperature!$I401+BV$4*temperature!$I401^2+BV$5*temperature!$I401^6)*(L291/L$56)^$BW$1</f>
        <v>-17.927903275052671</v>
      </c>
      <c r="BW291" s="12">
        <f>(BW$3*temperature!$I401+BW$4*temperature!$I401^2+BW$5*temperature!$I401^6)*(M291/M$56)^$BW$1</f>
        <v>-16.146085183317673</v>
      </c>
      <c r="BX291" s="12">
        <f>(BX$3*temperature!$M401+BX$4*temperature!$M401^2+BX$5*temperature!$M401^6)*(K291/K$56)^$BW$1</f>
        <v>-25.505722074889018</v>
      </c>
      <c r="BY291" s="12">
        <f>(BY$3*temperature!$M401+BY$4*temperature!$M401^2+BY$5*temperature!$M401^6)*(L291/L$56)^$BW$1</f>
        <v>-17.927907137520279</v>
      </c>
      <c r="BZ291" s="12">
        <f>(BZ$3*temperature!$M401+BZ$4*temperature!$M401^2+BZ$5*temperature!$M401^6)*(M291/M$56)^$BW$1</f>
        <v>-16.14608838565789</v>
      </c>
      <c r="CA291" s="19">
        <f t="shared" si="381"/>
        <v>-5.9710582043237537E-6</v>
      </c>
      <c r="CB291" s="19">
        <f t="shared" si="382"/>
        <v>-3.8624676079734854E-6</v>
      </c>
      <c r="CC291" s="19">
        <f t="shared" si="383"/>
        <v>-3.202340217001165E-6</v>
      </c>
      <c r="CD291" s="19">
        <f t="shared" si="384"/>
        <v>-2.4427026553074698E-2</v>
      </c>
      <c r="CE291" s="19">
        <f t="shared" si="385"/>
        <v>-3.836557457096771E-6</v>
      </c>
      <c r="CF291" s="19"/>
      <c r="CG291" s="19"/>
      <c r="CH291" s="19"/>
    </row>
    <row r="292" spans="1:86" x14ac:dyDescent="0.3">
      <c r="A292" s="2">
        <f t="shared" si="328"/>
        <v>2246</v>
      </c>
      <c r="B292" s="5">
        <f t="shared" si="329"/>
        <v>1165.4052971286605</v>
      </c>
      <c r="C292" s="5">
        <f t="shared" si="330"/>
        <v>2964.1680146292229</v>
      </c>
      <c r="D292" s="5">
        <f t="shared" si="331"/>
        <v>4369.9506460345447</v>
      </c>
      <c r="E292" s="15">
        <f t="shared" si="332"/>
        <v>2.2719502660006724E-8</v>
      </c>
      <c r="F292" s="15">
        <f t="shared" si="333"/>
        <v>4.4758943707384355E-8</v>
      </c>
      <c r="G292" s="15">
        <f t="shared" si="334"/>
        <v>9.1373791407288624E-8</v>
      </c>
      <c r="H292" s="5">
        <f t="shared" si="335"/>
        <v>288648.60548910964</v>
      </c>
      <c r="I292" s="5">
        <f t="shared" si="336"/>
        <v>144218.44832710581</v>
      </c>
      <c r="J292" s="5">
        <f t="shared" si="337"/>
        <v>50823.303030102186</v>
      </c>
      <c r="K292" s="5">
        <f t="shared" si="338"/>
        <v>247680.87651590869</v>
      </c>
      <c r="L292" s="5">
        <f t="shared" si="339"/>
        <v>48653.93851338268</v>
      </c>
      <c r="M292" s="5">
        <f t="shared" si="340"/>
        <v>11630.177809037988</v>
      </c>
      <c r="N292" s="15">
        <f t="shared" si="341"/>
        <v>-3.0383972633429845E-4</v>
      </c>
      <c r="O292" s="15">
        <f t="shared" si="342"/>
        <v>1.6015751897502373E-3</v>
      </c>
      <c r="P292" s="15">
        <f t="shared" si="343"/>
        <v>1.6038059097782664E-3</v>
      </c>
      <c r="Q292" s="5">
        <f t="shared" si="344"/>
        <v>3179.7020307371477</v>
      </c>
      <c r="R292" s="5">
        <f t="shared" si="345"/>
        <v>4793.5192699990566</v>
      </c>
      <c r="S292" s="5">
        <f t="shared" si="346"/>
        <v>3313.6294233429635</v>
      </c>
      <c r="T292" s="5">
        <f t="shared" si="347"/>
        <v>11.015823289183061</v>
      </c>
      <c r="U292" s="5">
        <f t="shared" si="348"/>
        <v>33.237906284546511</v>
      </c>
      <c r="V292" s="5">
        <f t="shared" si="349"/>
        <v>65.199017493615685</v>
      </c>
      <c r="W292" s="15">
        <f t="shared" si="350"/>
        <v>-1.0734613539272964E-2</v>
      </c>
      <c r="X292" s="15">
        <f t="shared" si="351"/>
        <v>-1.217998157191269E-2</v>
      </c>
      <c r="Y292" s="15">
        <f t="shared" si="352"/>
        <v>-9.7425357312937999E-3</v>
      </c>
      <c r="Z292" s="5">
        <f t="shared" si="367"/>
        <v>2713.1220667669281</v>
      </c>
      <c r="AA292" s="5">
        <f t="shared" si="368"/>
        <v>14359.569346762353</v>
      </c>
      <c r="AB292" s="5">
        <f t="shared" si="369"/>
        <v>74321.831518858802</v>
      </c>
      <c r="AC292" s="16">
        <f t="shared" si="353"/>
        <v>0.88826009473996581</v>
      </c>
      <c r="AD292" s="16">
        <f t="shared" si="354"/>
        <v>3.0839958524716029</v>
      </c>
      <c r="AE292" s="16">
        <f t="shared" si="355"/>
        <v>23.417093541293291</v>
      </c>
      <c r="AF292" s="15">
        <f t="shared" si="356"/>
        <v>-4.0504037456468023E-3</v>
      </c>
      <c r="AG292" s="15">
        <f t="shared" si="357"/>
        <v>2.9673830763510267E-4</v>
      </c>
      <c r="AH292" s="15">
        <f t="shared" si="358"/>
        <v>9.7937136394747881E-3</v>
      </c>
      <c r="AI292" s="1">
        <f t="shared" si="322"/>
        <v>577467.97722726979</v>
      </c>
      <c r="AJ292" s="1">
        <f t="shared" si="323"/>
        <v>283077.60833842115</v>
      </c>
      <c r="AK292" s="1">
        <f t="shared" si="324"/>
        <v>99785.54893867184</v>
      </c>
      <c r="AL292" s="14">
        <f t="shared" si="359"/>
        <v>96.140220672839916</v>
      </c>
      <c r="AM292" s="14">
        <f t="shared" si="360"/>
        <v>23.823316458538095</v>
      </c>
      <c r="AN292" s="14">
        <f t="shared" si="361"/>
        <v>7.4212025756023436</v>
      </c>
      <c r="AO292" s="11">
        <f t="shared" si="362"/>
        <v>1.9240581555462534E-3</v>
      </c>
      <c r="AP292" s="11">
        <f t="shared" si="363"/>
        <v>2.4238058123201224E-3</v>
      </c>
      <c r="AQ292" s="11">
        <f t="shared" si="364"/>
        <v>2.1986976937420338E-3</v>
      </c>
      <c r="AR292" s="1">
        <f t="shared" si="370"/>
        <v>288648.60548910964</v>
      </c>
      <c r="AS292" s="1">
        <f t="shared" si="365"/>
        <v>144218.44832710581</v>
      </c>
      <c r="AT292" s="1">
        <f t="shared" si="366"/>
        <v>50823.303030102186</v>
      </c>
      <c r="AU292" s="1">
        <f t="shared" si="325"/>
        <v>57729.72109782193</v>
      </c>
      <c r="AV292" s="1">
        <f t="shared" si="326"/>
        <v>28843.689665421163</v>
      </c>
      <c r="AW292" s="1">
        <f t="shared" si="327"/>
        <v>10164.660606020438</v>
      </c>
      <c r="AX292" s="1">
        <f t="shared" si="386"/>
        <v>198144.70121272694</v>
      </c>
      <c r="AY292" s="1">
        <f t="shared" si="373"/>
        <v>38923.150810706138</v>
      </c>
      <c r="AZ292" s="1">
        <f t="shared" si="374"/>
        <v>9304.1422472303911</v>
      </c>
      <c r="BA292" s="1">
        <f t="shared" si="387"/>
        <v>14214.160387279278</v>
      </c>
      <c r="BB292" s="1">
        <f t="shared" si="388"/>
        <v>31329.312870202801</v>
      </c>
      <c r="BC292" s="1">
        <f t="shared" si="389"/>
        <v>39933.548468156587</v>
      </c>
      <c r="BD292" s="1">
        <f t="shared" si="390"/>
        <v>33.927508106230839</v>
      </c>
      <c r="BE292" s="2">
        <f t="shared" si="396"/>
        <v>0.05</v>
      </c>
      <c r="BF292" s="2">
        <f t="shared" si="397"/>
        <v>3.8949976355871406E-2</v>
      </c>
      <c r="BG292" s="2">
        <f t="shared" si="398"/>
        <v>0.05</v>
      </c>
      <c r="BH292" s="2">
        <f t="shared" si="375"/>
        <v>4.8263861162461424E-2</v>
      </c>
      <c r="BI292" s="2">
        <f t="shared" si="391"/>
        <v>2.5000000000000006E-4</v>
      </c>
      <c r="BJ292" s="2">
        <f t="shared" si="376"/>
        <v>1.5171006581229417E-4</v>
      </c>
      <c r="BK292" s="2">
        <f t="shared" si="377"/>
        <v>2.5000000000000006E-4</v>
      </c>
      <c r="BL292" s="2">
        <f t="shared" si="378"/>
        <v>72.162151372277421</v>
      </c>
      <c r="BM292" s="2">
        <f t="shared" si="379"/>
        <v>21.879390287052168</v>
      </c>
      <c r="BN292" s="2">
        <f t="shared" si="380"/>
        <v>12.705825757525549</v>
      </c>
      <c r="BO292" s="2">
        <f t="shared" si="392"/>
        <v>1063.8983369925397</v>
      </c>
      <c r="BP292" s="2">
        <f t="shared" si="393"/>
        <v>78.237794139526414</v>
      </c>
      <c r="BQ292" s="2">
        <f t="shared" si="394"/>
        <v>6.838273760409959</v>
      </c>
      <c r="BR292" s="11">
        <f t="shared" si="395"/>
        <v>3.0463825385266013E-2</v>
      </c>
      <c r="BS292" s="17">
        <f t="shared" si="371"/>
        <v>1.5241462383805331E-4</v>
      </c>
      <c r="BT292" s="17">
        <f t="shared" si="372"/>
        <v>1.082931765748976E-3</v>
      </c>
      <c r="BU292" s="12">
        <f>(BU$3*temperature!$I402+BU$4*temperature!$I402^2+BU$5*temperature!$I402^6)*(K292/K$56)^$BW$1</f>
        <v>-25.671524664006977</v>
      </c>
      <c r="BV292" s="12">
        <f>(BV$3*temperature!$I402+BV$4*temperature!$I402^2+BV$5*temperature!$I402^6)*(L292/L$56)^$BW$1</f>
        <v>-18.026676531575845</v>
      </c>
      <c r="BW292" s="12">
        <f>(BW$3*temperature!$I402+BW$4*temperature!$I402^2+BW$5*temperature!$I402^6)*(M292/M$56)^$BW$1</f>
        <v>-16.227448646121299</v>
      </c>
      <c r="BX292" s="12">
        <f>(BX$3*temperature!$M402+BX$4*temperature!$M402^2+BX$5*temperature!$M402^6)*(K292/K$56)^$BW$1</f>
        <v>-25.671530629082703</v>
      </c>
      <c r="BY292" s="12">
        <f>(BY$3*temperature!$M402+BY$4*temperature!$M402^2+BY$5*temperature!$M402^6)*(L292/L$56)^$BW$1</f>
        <v>-18.026680387792318</v>
      </c>
      <c r="BZ292" s="12">
        <f>(BZ$3*temperature!$M402+BZ$4*temperature!$M402^2+BZ$5*temperature!$M402^6)*(M292/M$56)^$BW$1</f>
        <v>-16.227451842788138</v>
      </c>
      <c r="CA292" s="19">
        <f t="shared" si="381"/>
        <v>-5.9650757258111753E-6</v>
      </c>
      <c r="CB292" s="19">
        <f t="shared" si="382"/>
        <v>-3.8562164732525162E-6</v>
      </c>
      <c r="CC292" s="19">
        <f t="shared" si="383"/>
        <v>-3.196666838789497E-6</v>
      </c>
      <c r="CD292" s="19">
        <f t="shared" si="384"/>
        <v>-2.4404135135123139E-2</v>
      </c>
      <c r="CE292" s="19">
        <f t="shared" si="385"/>
        <v>-3.7195470767128136E-6</v>
      </c>
      <c r="CF292" s="19"/>
      <c r="CG292" s="19"/>
      <c r="CH292" s="19"/>
    </row>
    <row r="293" spans="1:86" x14ac:dyDescent="0.3">
      <c r="A293" s="2">
        <f t="shared" si="328"/>
        <v>2247</v>
      </c>
      <c r="B293" s="5">
        <f t="shared" si="329"/>
        <v>1165.4053222822181</v>
      </c>
      <c r="C293" s="5">
        <f t="shared" si="330"/>
        <v>2964.1681406686007</v>
      </c>
      <c r="D293" s="5">
        <f t="shared" si="331"/>
        <v>4369.9510253685548</v>
      </c>
      <c r="E293" s="15">
        <f t="shared" si="332"/>
        <v>2.1583527527006385E-8</v>
      </c>
      <c r="F293" s="15">
        <f t="shared" si="333"/>
        <v>4.2520996522015135E-8</v>
      </c>
      <c r="G293" s="15">
        <f t="shared" si="334"/>
        <v>8.6805101836924189E-8</v>
      </c>
      <c r="H293" s="5">
        <f t="shared" si="335"/>
        <v>288552.81600210926</v>
      </c>
      <c r="I293" s="5">
        <f t="shared" si="336"/>
        <v>144445.13183009039</v>
      </c>
      <c r="J293" s="5">
        <f t="shared" si="337"/>
        <v>50903.464606237416</v>
      </c>
      <c r="K293" s="5">
        <f t="shared" si="338"/>
        <v>247598.67703112517</v>
      </c>
      <c r="L293" s="5">
        <f t="shared" si="339"/>
        <v>48730.411020985201</v>
      </c>
      <c r="M293" s="5">
        <f t="shared" si="340"/>
        <v>11648.520615158221</v>
      </c>
      <c r="N293" s="15">
        <f t="shared" si="341"/>
        <v>-3.3187659031175265E-4</v>
      </c>
      <c r="O293" s="15">
        <f t="shared" si="342"/>
        <v>1.5717639709986742E-3</v>
      </c>
      <c r="P293" s="15">
        <f t="shared" si="343"/>
        <v>1.5771733176750402E-3</v>
      </c>
      <c r="Q293" s="5">
        <f t="shared" si="344"/>
        <v>3144.525285370255</v>
      </c>
      <c r="R293" s="5">
        <f t="shared" si="345"/>
        <v>4742.5770087655128</v>
      </c>
      <c r="S293" s="5">
        <f t="shared" si="346"/>
        <v>3286.52180735616</v>
      </c>
      <c r="T293" s="5">
        <f t="shared" si="347"/>
        <v>10.897572683356758</v>
      </c>
      <c r="U293" s="5">
        <f t="shared" si="348"/>
        <v>32.833069198511772</v>
      </c>
      <c r="V293" s="5">
        <f t="shared" si="349"/>
        <v>64.563813736038881</v>
      </c>
      <c r="W293" s="15">
        <f t="shared" si="350"/>
        <v>-1.0734613539272964E-2</v>
      </c>
      <c r="X293" s="15">
        <f t="shared" si="351"/>
        <v>-1.217998157191269E-2</v>
      </c>
      <c r="Y293" s="15">
        <f t="shared" si="352"/>
        <v>-9.7425357312937999E-3</v>
      </c>
      <c r="Z293" s="5">
        <f t="shared" si="367"/>
        <v>2672.3143340527508</v>
      </c>
      <c r="AA293" s="5">
        <f t="shared" si="368"/>
        <v>14211.604384705386</v>
      </c>
      <c r="AB293" s="5">
        <f t="shared" si="369"/>
        <v>74437.743013441344</v>
      </c>
      <c r="AC293" s="16">
        <f t="shared" si="353"/>
        <v>0.88466228272512248</v>
      </c>
      <c r="AD293" s="16">
        <f t="shared" si="354"/>
        <v>3.0849109921816189</v>
      </c>
      <c r="AE293" s="16">
        <f t="shared" si="355"/>
        <v>23.646433849705513</v>
      </c>
      <c r="AF293" s="15">
        <f t="shared" si="356"/>
        <v>-4.0504037456468023E-3</v>
      </c>
      <c r="AG293" s="15">
        <f t="shared" si="357"/>
        <v>2.9673830763510267E-4</v>
      </c>
      <c r="AH293" s="15">
        <f t="shared" si="358"/>
        <v>9.7937136394747881E-3</v>
      </c>
      <c r="AI293" s="1">
        <f t="shared" si="322"/>
        <v>577450.9006023648</v>
      </c>
      <c r="AJ293" s="1">
        <f t="shared" si="323"/>
        <v>283613.5371700002</v>
      </c>
      <c r="AK293" s="1">
        <f t="shared" si="324"/>
        <v>99971.65465082509</v>
      </c>
      <c r="AL293" s="14">
        <f t="shared" si="359"/>
        <v>96.323350254744895</v>
      </c>
      <c r="AM293" s="14">
        <f t="shared" si="360"/>
        <v>23.880482120510035</v>
      </c>
      <c r="AN293" s="14">
        <f t="shared" si="361"/>
        <v>7.4373563867802357</v>
      </c>
      <c r="AO293" s="11">
        <f t="shared" si="362"/>
        <v>1.9048175739907907E-3</v>
      </c>
      <c r="AP293" s="11">
        <f t="shared" si="363"/>
        <v>2.3995677541969211E-3</v>
      </c>
      <c r="AQ293" s="11">
        <f t="shared" si="364"/>
        <v>2.1767107168046136E-3</v>
      </c>
      <c r="AR293" s="1">
        <f t="shared" si="370"/>
        <v>288552.81600210926</v>
      </c>
      <c r="AS293" s="1">
        <f t="shared" si="365"/>
        <v>144445.13183009039</v>
      </c>
      <c r="AT293" s="1">
        <f t="shared" si="366"/>
        <v>50903.464606237416</v>
      </c>
      <c r="AU293" s="1">
        <f t="shared" si="325"/>
        <v>57710.563200421857</v>
      </c>
      <c r="AV293" s="1">
        <f t="shared" si="326"/>
        <v>28889.026366018079</v>
      </c>
      <c r="AW293" s="1">
        <f t="shared" si="327"/>
        <v>10180.692921247484</v>
      </c>
      <c r="AX293" s="1">
        <f t="shared" si="386"/>
        <v>198078.94162490012</v>
      </c>
      <c r="AY293" s="1">
        <f t="shared" si="373"/>
        <v>38984.328816788162</v>
      </c>
      <c r="AZ293" s="1">
        <f t="shared" si="374"/>
        <v>9318.8164921265761</v>
      </c>
      <c r="BA293" s="1">
        <f t="shared" si="387"/>
        <v>14213.773859132032</v>
      </c>
      <c r="BB293" s="1">
        <f t="shared" si="388"/>
        <v>31333.969517473237</v>
      </c>
      <c r="BC293" s="1">
        <f t="shared" si="389"/>
        <v>39940.438675383593</v>
      </c>
      <c r="BD293" s="1">
        <f t="shared" si="390"/>
        <v>32.944224211147457</v>
      </c>
      <c r="BE293" s="2">
        <f t="shared" si="396"/>
        <v>0.05</v>
      </c>
      <c r="BF293" s="2">
        <f t="shared" si="397"/>
        <v>3.8949976355871406E-2</v>
      </c>
      <c r="BG293" s="2">
        <f t="shared" si="398"/>
        <v>0.05</v>
      </c>
      <c r="BH293" s="2">
        <f t="shared" si="375"/>
        <v>4.8280379906658823E-2</v>
      </c>
      <c r="BI293" s="2">
        <f t="shared" si="391"/>
        <v>2.5000000000000006E-4</v>
      </c>
      <c r="BJ293" s="2">
        <f t="shared" si="376"/>
        <v>1.5171006581229417E-4</v>
      </c>
      <c r="BK293" s="2">
        <f t="shared" si="377"/>
        <v>2.5000000000000006E-4</v>
      </c>
      <c r="BL293" s="2">
        <f t="shared" si="378"/>
        <v>72.138204000527338</v>
      </c>
      <c r="BM293" s="2">
        <f t="shared" si="379"/>
        <v>21.913780456208521</v>
      </c>
      <c r="BN293" s="2">
        <f t="shared" si="380"/>
        <v>12.725866151559357</v>
      </c>
      <c r="BO293" s="2">
        <f t="shared" si="392"/>
        <v>1079.7862075023895</v>
      </c>
      <c r="BP293" s="2">
        <f t="shared" si="393"/>
        <v>79.176626610259845</v>
      </c>
      <c r="BQ293" s="2">
        <f t="shared" si="394"/>
        <v>6.8383944146514093</v>
      </c>
      <c r="BR293" s="11">
        <f t="shared" si="395"/>
        <v>3.0436281982403973E-2</v>
      </c>
      <c r="BS293" s="17">
        <f t="shared" si="371"/>
        <v>1.4790875728322545E-4</v>
      </c>
      <c r="BT293" s="17">
        <f t="shared" si="372"/>
        <v>1.0513900638339574E-3</v>
      </c>
      <c r="BU293" s="12">
        <f>(BU$3*temperature!$I403+BU$4*temperature!$I403^2+BU$5*temperature!$I403^6)*(K293/K$56)^$BW$1</f>
        <v>-25.837169798103957</v>
      </c>
      <c r="BV293" s="12">
        <f>(BV$3*temperature!$I403+BV$4*temperature!$I403^2+BV$5*temperature!$I403^6)*(L293/L$56)^$BW$1</f>
        <v>-18.12524907047591</v>
      </c>
      <c r="BW293" s="12">
        <f>(BW$3*temperature!$I403+BW$4*temperature!$I403^2+BW$5*temperature!$I403^6)*(M293/M$56)^$BW$1</f>
        <v>-16.308629104660593</v>
      </c>
      <c r="BX293" s="12">
        <f>(BX$3*temperature!$M403+BX$4*temperature!$M403^2+BX$5*temperature!$M403^6)*(K293/K$56)^$BW$1</f>
        <v>-25.837175757241589</v>
      </c>
      <c r="BY293" s="12">
        <f>(BY$3*temperature!$M403+BY$4*temperature!$M403^2+BY$5*temperature!$M403^6)*(L293/L$56)^$BW$1</f>
        <v>-18.12525292048371</v>
      </c>
      <c r="BZ293" s="12">
        <f>(BZ$3*temperature!$M403+BZ$4*temperature!$M403^2+BZ$5*temperature!$M403^6)*(M293/M$56)^$BW$1</f>
        <v>-16.308632295693535</v>
      </c>
      <c r="CA293" s="19">
        <f t="shared" si="381"/>
        <v>-5.9591376313505862E-6</v>
      </c>
      <c r="CB293" s="19">
        <f t="shared" si="382"/>
        <v>-3.8500078005654359E-6</v>
      </c>
      <c r="CC293" s="19">
        <f t="shared" si="383"/>
        <v>-3.1910329418849415E-6</v>
      </c>
      <c r="CD293" s="19">
        <f t="shared" si="384"/>
        <v>-2.4380754611844795E-2</v>
      </c>
      <c r="CE293" s="19">
        <f t="shared" si="385"/>
        <v>-3.6061271162652312E-6</v>
      </c>
      <c r="CF293" s="19"/>
      <c r="CG293" s="19"/>
      <c r="CH293" s="19"/>
    </row>
    <row r="294" spans="1:86" x14ac:dyDescent="0.3">
      <c r="A294" s="2">
        <f t="shared" si="328"/>
        <v>2248</v>
      </c>
      <c r="B294" s="5">
        <f t="shared" si="329"/>
        <v>1165.4053461780979</v>
      </c>
      <c r="C294" s="5">
        <f t="shared" si="330"/>
        <v>2964.1682604060147</v>
      </c>
      <c r="D294" s="5">
        <f t="shared" si="331"/>
        <v>4369.9513857358961</v>
      </c>
      <c r="E294" s="15">
        <f t="shared" si="332"/>
        <v>2.0504351150656065E-8</v>
      </c>
      <c r="F294" s="15">
        <f t="shared" si="333"/>
        <v>4.0394946695914376E-8</v>
      </c>
      <c r="G294" s="15">
        <f t="shared" si="334"/>
        <v>8.2464846745077975E-8</v>
      </c>
      <c r="H294" s="5">
        <f t="shared" si="335"/>
        <v>288449.02990383969</v>
      </c>
      <c r="I294" s="5">
        <f t="shared" si="336"/>
        <v>144667.90877873305</v>
      </c>
      <c r="J294" s="5">
        <f t="shared" si="337"/>
        <v>50982.410658801535</v>
      </c>
      <c r="K294" s="5">
        <f t="shared" si="338"/>
        <v>247509.61616041767</v>
      </c>
      <c r="L294" s="5">
        <f t="shared" si="339"/>
        <v>48805.565699876046</v>
      </c>
      <c r="M294" s="5">
        <f t="shared" si="340"/>
        <v>11666.585313789743</v>
      </c>
      <c r="N294" s="15">
        <f t="shared" si="341"/>
        <v>-3.5969849183126179E-4</v>
      </c>
      <c r="O294" s="15">
        <f t="shared" si="342"/>
        <v>1.5422541553873348E-3</v>
      </c>
      <c r="P294" s="15">
        <f t="shared" si="343"/>
        <v>1.5508148397844757E-3</v>
      </c>
      <c r="Q294" s="5">
        <f t="shared" si="344"/>
        <v>3109.6511461434825</v>
      </c>
      <c r="R294" s="5">
        <f t="shared" si="345"/>
        <v>4692.0378692879594</v>
      </c>
      <c r="S294" s="5">
        <f t="shared" si="346"/>
        <v>3259.5501511773027</v>
      </c>
      <c r="T294" s="5">
        <f t="shared" si="347"/>
        <v>10.780591452084785</v>
      </c>
      <c r="U294" s="5">
        <f t="shared" si="348"/>
        <v>32.433163020724564</v>
      </c>
      <c r="V294" s="5">
        <f t="shared" si="349"/>
        <v>63.934798473766925</v>
      </c>
      <c r="W294" s="15">
        <f t="shared" si="350"/>
        <v>-1.0734613539272964E-2</v>
      </c>
      <c r="X294" s="15">
        <f t="shared" si="351"/>
        <v>-1.217998157191269E-2</v>
      </c>
      <c r="Y294" s="15">
        <f t="shared" si="352"/>
        <v>-9.7425357312937999E-3</v>
      </c>
      <c r="Z294" s="5">
        <f t="shared" si="367"/>
        <v>2632.0465635679502</v>
      </c>
      <c r="AA294" s="5">
        <f t="shared" si="368"/>
        <v>14064.745433723732</v>
      </c>
      <c r="AB294" s="5">
        <f t="shared" si="369"/>
        <v>74551.852559158113</v>
      </c>
      <c r="AC294" s="16">
        <f t="shared" si="353"/>
        <v>0.88107904330154019</v>
      </c>
      <c r="AD294" s="16">
        <f t="shared" si="354"/>
        <v>3.0858264034486438</v>
      </c>
      <c r="AE294" s="16">
        <f t="shared" si="355"/>
        <v>23.878020251424314</v>
      </c>
      <c r="AF294" s="15">
        <f t="shared" si="356"/>
        <v>-4.0504037456468023E-3</v>
      </c>
      <c r="AG294" s="15">
        <f t="shared" si="357"/>
        <v>2.9673830763510267E-4</v>
      </c>
      <c r="AH294" s="15">
        <f t="shared" si="358"/>
        <v>9.7937136394747881E-3</v>
      </c>
      <c r="AI294" s="1">
        <f t="shared" si="322"/>
        <v>577416.37374255015</v>
      </c>
      <c r="AJ294" s="1">
        <f t="shared" si="323"/>
        <v>284141.20981901826</v>
      </c>
      <c r="AK294" s="1">
        <f t="shared" si="324"/>
        <v>100155.18210699006</v>
      </c>
      <c r="AL294" s="14">
        <f t="shared" si="359"/>
        <v>96.504993880992288</v>
      </c>
      <c r="AM294" s="14">
        <f t="shared" si="360"/>
        <v>23.937211927012576</v>
      </c>
      <c r="AN294" s="14">
        <f t="shared" si="361"/>
        <v>7.453383470398518</v>
      </c>
      <c r="AO294" s="11">
        <f t="shared" si="362"/>
        <v>1.8857693982508828E-3</v>
      </c>
      <c r="AP294" s="11">
        <f t="shared" si="363"/>
        <v>2.3755720766549518E-3</v>
      </c>
      <c r="AQ294" s="11">
        <f t="shared" si="364"/>
        <v>2.1549436096365672E-3</v>
      </c>
      <c r="AR294" s="1">
        <f t="shared" si="370"/>
        <v>288449.02990383969</v>
      </c>
      <c r="AS294" s="1">
        <f t="shared" si="365"/>
        <v>144667.90877873305</v>
      </c>
      <c r="AT294" s="1">
        <f t="shared" si="366"/>
        <v>50982.410658801535</v>
      </c>
      <c r="AU294" s="1">
        <f t="shared" si="325"/>
        <v>57689.805980767938</v>
      </c>
      <c r="AV294" s="1">
        <f t="shared" si="326"/>
        <v>28933.581755746611</v>
      </c>
      <c r="AW294" s="1">
        <f t="shared" si="327"/>
        <v>10196.482131760307</v>
      </c>
      <c r="AX294" s="1">
        <f t="shared" si="386"/>
        <v>198007.69292833415</v>
      </c>
      <c r="AY294" s="1">
        <f t="shared" si="373"/>
        <v>39044.452559900841</v>
      </c>
      <c r="AZ294" s="1">
        <f t="shared" si="374"/>
        <v>9333.2682510317936</v>
      </c>
      <c r="BA294" s="1">
        <f t="shared" si="387"/>
        <v>14213.354880620942</v>
      </c>
      <c r="BB294" s="1">
        <f t="shared" si="388"/>
        <v>31338.538762436405</v>
      </c>
      <c r="BC294" s="1">
        <f t="shared" si="389"/>
        <v>39947.213705025701</v>
      </c>
      <c r="BD294" s="1">
        <f t="shared" si="390"/>
        <v>31.989347834855295</v>
      </c>
      <c r="BE294" s="2">
        <f t="shared" si="396"/>
        <v>0.05</v>
      </c>
      <c r="BF294" s="2">
        <f t="shared" si="397"/>
        <v>3.8949976355871406E-2</v>
      </c>
      <c r="BG294" s="2">
        <f t="shared" si="398"/>
        <v>0.05</v>
      </c>
      <c r="BH294" s="2">
        <f t="shared" si="375"/>
        <v>4.8296788184123092E-2</v>
      </c>
      <c r="BI294" s="2">
        <f t="shared" si="391"/>
        <v>2.5000000000000006E-4</v>
      </c>
      <c r="BJ294" s="2">
        <f t="shared" si="376"/>
        <v>1.5171006581229417E-4</v>
      </c>
      <c r="BK294" s="2">
        <f t="shared" si="377"/>
        <v>2.5000000000000006E-4</v>
      </c>
      <c r="BL294" s="2">
        <f t="shared" si="378"/>
        <v>72.112257475959936</v>
      </c>
      <c r="BM294" s="2">
        <f t="shared" si="379"/>
        <v>21.947577961748561</v>
      </c>
      <c r="BN294" s="2">
        <f t="shared" si="380"/>
        <v>12.745602664700387</v>
      </c>
      <c r="BO294" s="2">
        <f t="shared" si="392"/>
        <v>1095.911576552141</v>
      </c>
      <c r="BP294" s="2">
        <f t="shared" si="393"/>
        <v>80.126748869185363</v>
      </c>
      <c r="BQ294" s="2">
        <f t="shared" si="394"/>
        <v>6.8385169393807042</v>
      </c>
      <c r="BR294" s="11">
        <f t="shared" si="395"/>
        <v>3.0408984540995138E-2</v>
      </c>
      <c r="BS294" s="17">
        <f t="shared" si="371"/>
        <v>1.4353993533561463E-4</v>
      </c>
      <c r="BT294" s="17">
        <f t="shared" si="372"/>
        <v>1.0207670522659779E-3</v>
      </c>
      <c r="BU294" s="12">
        <f>(BU$3*temperature!$I404+BU$4*temperature!$I404^2+BU$5*temperature!$I404^6)*(K294/K$56)^$BW$1</f>
        <v>-26.002653046609751</v>
      </c>
      <c r="BV294" s="12">
        <f>(BV$3*temperature!$I404+BV$4*temperature!$I404^2+BV$5*temperature!$I404^6)*(L294/L$56)^$BW$1</f>
        <v>-18.223622002591927</v>
      </c>
      <c r="BW294" s="12">
        <f>(BW$3*temperature!$I404+BW$4*temperature!$I404^2+BW$5*temperature!$I404^6)*(M294/M$56)^$BW$1</f>
        <v>-16.389627511940525</v>
      </c>
      <c r="BX294" s="12">
        <f>(BX$3*temperature!$M404+BX$4*temperature!$M404^2+BX$5*temperature!$M404^6)*(K294/K$56)^$BW$1</f>
        <v>-26.002658999853526</v>
      </c>
      <c r="BY294" s="12">
        <f>(BY$3*temperature!$M404+BY$4*temperature!$M404^2+BY$5*temperature!$M404^6)*(L294/L$56)^$BW$1</f>
        <v>-18.22362584643318</v>
      </c>
      <c r="BZ294" s="12">
        <f>(BZ$3*temperature!$M404+BZ$4*temperature!$M404^2+BZ$5*temperature!$M404^6)*(M294/M$56)^$BW$1</f>
        <v>-16.389630697378667</v>
      </c>
      <c r="CA294" s="19">
        <f t="shared" si="381"/>
        <v>-5.9532437752807255E-6</v>
      </c>
      <c r="CB294" s="19">
        <f t="shared" si="382"/>
        <v>-3.8438412524044452E-6</v>
      </c>
      <c r="CC294" s="19">
        <f t="shared" si="383"/>
        <v>-3.1854381425944212E-6</v>
      </c>
      <c r="CD294" s="19">
        <f t="shared" si="384"/>
        <v>-2.4356891829375334E-2</v>
      </c>
      <c r="CE294" s="19">
        <f t="shared" si="385"/>
        <v>-3.4961866781650959E-6</v>
      </c>
      <c r="CF294" s="19"/>
      <c r="CG294" s="19"/>
      <c r="CH294" s="19"/>
    </row>
    <row r="295" spans="1:86" x14ac:dyDescent="0.3">
      <c r="A295" s="2">
        <f t="shared" si="328"/>
        <v>2249</v>
      </c>
      <c r="B295" s="5">
        <f t="shared" si="329"/>
        <v>1165.4053688791844</v>
      </c>
      <c r="C295" s="5">
        <f t="shared" si="330"/>
        <v>2964.168374156563</v>
      </c>
      <c r="D295" s="5">
        <f t="shared" si="331"/>
        <v>4369.9517280848986</v>
      </c>
      <c r="E295" s="15">
        <f t="shared" si="332"/>
        <v>1.9479133593123262E-8</v>
      </c>
      <c r="F295" s="15">
        <f t="shared" si="333"/>
        <v>3.8375199361118658E-8</v>
      </c>
      <c r="G295" s="15">
        <f t="shared" si="334"/>
        <v>7.834160440782407E-8</v>
      </c>
      <c r="H295" s="5">
        <f t="shared" si="335"/>
        <v>288337.31665122515</v>
      </c>
      <c r="I295" s="5">
        <f t="shared" si="336"/>
        <v>144886.80301422797</v>
      </c>
      <c r="J295" s="5">
        <f t="shared" si="337"/>
        <v>51060.148940522507</v>
      </c>
      <c r="K295" s="5">
        <f t="shared" si="338"/>
        <v>247413.75348950928</v>
      </c>
      <c r="L295" s="5">
        <f t="shared" si="339"/>
        <v>48879.410588629158</v>
      </c>
      <c r="M295" s="5">
        <f t="shared" si="340"/>
        <v>11684.373676800147</v>
      </c>
      <c r="N295" s="15">
        <f t="shared" si="341"/>
        <v>-3.8730887468330089E-4</v>
      </c>
      <c r="O295" s="15">
        <f t="shared" si="342"/>
        <v>1.5130423691267492E-3</v>
      </c>
      <c r="P295" s="15">
        <f t="shared" si="343"/>
        <v>1.5247274615459716E-3</v>
      </c>
      <c r="Q295" s="5">
        <f t="shared" si="344"/>
        <v>3075.0788359815665</v>
      </c>
      <c r="R295" s="5">
        <f t="shared" si="345"/>
        <v>4641.901895973323</v>
      </c>
      <c r="S295" s="5">
        <f t="shared" si="346"/>
        <v>3232.7156265673993</v>
      </c>
      <c r="T295" s="5">
        <f t="shared" si="347"/>
        <v>10.664865969121866</v>
      </c>
      <c r="U295" s="5">
        <f t="shared" si="348"/>
        <v>32.038127692813298</v>
      </c>
      <c r="V295" s="5">
        <f t="shared" si="349"/>
        <v>63.311911415163181</v>
      </c>
      <c r="W295" s="15">
        <f t="shared" si="350"/>
        <v>-1.0734613539272964E-2</v>
      </c>
      <c r="X295" s="15">
        <f t="shared" si="351"/>
        <v>-1.217998157191269E-2</v>
      </c>
      <c r="Y295" s="15">
        <f t="shared" si="352"/>
        <v>-9.7425357312937999E-3</v>
      </c>
      <c r="Z295" s="5">
        <f t="shared" si="367"/>
        <v>2592.313416173849</v>
      </c>
      <c r="AA295" s="5">
        <f t="shared" si="368"/>
        <v>13918.993940159162</v>
      </c>
      <c r="AB295" s="5">
        <f t="shared" si="369"/>
        <v>74664.171718762023</v>
      </c>
      <c r="AC295" s="16">
        <f t="shared" si="353"/>
        <v>0.87751031744434072</v>
      </c>
      <c r="AD295" s="16">
        <f t="shared" si="354"/>
        <v>3.0867420863532589</v>
      </c>
      <c r="AE295" s="16">
        <f t="shared" si="355"/>
        <v>24.111874744044343</v>
      </c>
      <c r="AF295" s="15">
        <f t="shared" si="356"/>
        <v>-4.0504037456468023E-3</v>
      </c>
      <c r="AG295" s="15">
        <f t="shared" si="357"/>
        <v>2.9673830763510267E-4</v>
      </c>
      <c r="AH295" s="15">
        <f t="shared" si="358"/>
        <v>9.7937136394747881E-3</v>
      </c>
      <c r="AI295" s="1">
        <f t="shared" si="322"/>
        <v>577364.54234906309</v>
      </c>
      <c r="AJ295" s="1">
        <f t="shared" si="323"/>
        <v>284660.67059286305</v>
      </c>
      <c r="AK295" s="1">
        <f t="shared" si="324"/>
        <v>100336.14602805136</v>
      </c>
      <c r="AL295" s="14">
        <f t="shared" si="359"/>
        <v>96.685160183589062</v>
      </c>
      <c r="AM295" s="14">
        <f t="shared" si="360"/>
        <v>23.993507853536894</v>
      </c>
      <c r="AN295" s="14">
        <f t="shared" si="361"/>
        <v>7.4692844752674272</v>
      </c>
      <c r="AO295" s="11">
        <f t="shared" si="362"/>
        <v>1.866911704268374E-3</v>
      </c>
      <c r="AP295" s="11">
        <f t="shared" si="363"/>
        <v>2.3518163558884021E-3</v>
      </c>
      <c r="AQ295" s="11">
        <f t="shared" si="364"/>
        <v>2.1333941735402016E-3</v>
      </c>
      <c r="AR295" s="1">
        <f t="shared" si="370"/>
        <v>288337.31665122515</v>
      </c>
      <c r="AS295" s="1">
        <f t="shared" si="365"/>
        <v>144886.80301422797</v>
      </c>
      <c r="AT295" s="1">
        <f t="shared" si="366"/>
        <v>51060.148940522507</v>
      </c>
      <c r="AU295" s="1">
        <f t="shared" si="325"/>
        <v>57667.463330245031</v>
      </c>
      <c r="AV295" s="1">
        <f t="shared" si="326"/>
        <v>28977.360602845598</v>
      </c>
      <c r="AW295" s="1">
        <f t="shared" si="327"/>
        <v>10212.029788104503</v>
      </c>
      <c r="AX295" s="1">
        <f t="shared" si="386"/>
        <v>197931.00279160743</v>
      </c>
      <c r="AY295" s="1">
        <f t="shared" si="373"/>
        <v>39103.528470903322</v>
      </c>
      <c r="AZ295" s="1">
        <f t="shared" si="374"/>
        <v>9347.4989414401189</v>
      </c>
      <c r="BA295" s="1">
        <f t="shared" si="387"/>
        <v>14212.903698210073</v>
      </c>
      <c r="BB295" s="1">
        <f t="shared" si="388"/>
        <v>31343.021487885762</v>
      </c>
      <c r="BC295" s="1">
        <f t="shared" si="389"/>
        <v>39953.874745499008</v>
      </c>
      <c r="BD295" s="1">
        <f t="shared" si="390"/>
        <v>31.062061799318791</v>
      </c>
      <c r="BE295" s="2">
        <f t="shared" si="396"/>
        <v>0.05</v>
      </c>
      <c r="BF295" s="2">
        <f t="shared" si="397"/>
        <v>3.8949976355871406E-2</v>
      </c>
      <c r="BG295" s="2">
        <f t="shared" si="398"/>
        <v>0.05</v>
      </c>
      <c r="BH295" s="2">
        <f t="shared" si="375"/>
        <v>4.8313085780283503E-2</v>
      </c>
      <c r="BI295" s="2">
        <f t="shared" si="391"/>
        <v>2.5000000000000006E-4</v>
      </c>
      <c r="BJ295" s="2">
        <f t="shared" si="376"/>
        <v>1.5171006581229417E-4</v>
      </c>
      <c r="BK295" s="2">
        <f t="shared" si="377"/>
        <v>2.5000000000000006E-4</v>
      </c>
      <c r="BL295" s="2">
        <f t="shared" si="378"/>
        <v>72.084329162806299</v>
      </c>
      <c r="BM295" s="2">
        <f t="shared" si="379"/>
        <v>21.980786420621428</v>
      </c>
      <c r="BN295" s="2">
        <f t="shared" si="380"/>
        <v>12.765037235130629</v>
      </c>
      <c r="BO295" s="2">
        <f t="shared" si="392"/>
        <v>1112.2779940582939</v>
      </c>
      <c r="BP295" s="2">
        <f t="shared" si="393"/>
        <v>81.088296696498844</v>
      </c>
      <c r="BQ295" s="2">
        <f t="shared" si="394"/>
        <v>6.8386413141836053</v>
      </c>
      <c r="BR295" s="11">
        <f t="shared" si="395"/>
        <v>3.038192983288554E-2</v>
      </c>
      <c r="BS295" s="17">
        <f t="shared" si="371"/>
        <v>1.3930384681142485E-4</v>
      </c>
      <c r="BT295" s="17">
        <f t="shared" si="372"/>
        <v>9.9103597307376493E-4</v>
      </c>
      <c r="BU295" s="12">
        <f>(BU$3*temperature!$I405+BU$4*temperature!$I405^2+BU$5*temperature!$I405^6)*(K295/K$56)^$BW$1</f>
        <v>-26.167975988282461</v>
      </c>
      <c r="BV295" s="12">
        <f>(BV$3*temperature!$I405+BV$4*temperature!$I405^2+BV$5*temperature!$I405^6)*(L295/L$56)^$BW$1</f>
        <v>-18.32179644896539</v>
      </c>
      <c r="BW295" s="12">
        <f>(BW$3*temperature!$I405+BW$4*temperature!$I405^2+BW$5*temperature!$I405^6)*(M295/M$56)^$BW$1</f>
        <v>-16.470444828221943</v>
      </c>
      <c r="BX295" s="12">
        <f>(BX$3*temperature!$M405+BX$4*temperature!$M405^2+BX$5*temperature!$M405^6)*(K295/K$56)^$BW$1</f>
        <v>-26.167981935676504</v>
      </c>
      <c r="BY295" s="12">
        <f>(BY$3*temperature!$M405+BY$4*temperature!$M405^2+BY$5*temperature!$M405^6)*(L295/L$56)^$BW$1</f>
        <v>-18.321800286681832</v>
      </c>
      <c r="BZ295" s="12">
        <f>(BZ$3*temperature!$M405+BZ$4*temperature!$M405^2+BZ$5*temperature!$M405^6)*(M295/M$56)^$BW$1</f>
        <v>-16.470448008104011</v>
      </c>
      <c r="CA295" s="19">
        <f t="shared" si="381"/>
        <v>-5.9473940439147555E-6</v>
      </c>
      <c r="CB295" s="19">
        <f t="shared" si="382"/>
        <v>-3.837716441523753E-6</v>
      </c>
      <c r="CC295" s="19">
        <f t="shared" si="383"/>
        <v>-3.1798820678829998E-6</v>
      </c>
      <c r="CD295" s="19">
        <f t="shared" si="384"/>
        <v>-2.4332553577767778E-2</v>
      </c>
      <c r="CE295" s="19">
        <f t="shared" si="385"/>
        <v>-3.3896183161281502E-6</v>
      </c>
      <c r="CF295" s="19"/>
      <c r="CG295" s="19"/>
      <c r="CH295" s="19"/>
    </row>
    <row r="296" spans="1:86" x14ac:dyDescent="0.3">
      <c r="A296" s="2">
        <f t="shared" si="328"/>
        <v>2250</v>
      </c>
      <c r="B296" s="5">
        <f t="shared" si="329"/>
        <v>1165.4053904452169</v>
      </c>
      <c r="C296" s="5">
        <f t="shared" si="330"/>
        <v>2964.168482219588</v>
      </c>
      <c r="D296" s="5">
        <f t="shared" si="331"/>
        <v>4369.9520533164759</v>
      </c>
      <c r="E296" s="15">
        <f t="shared" si="332"/>
        <v>1.8505176913467097E-8</v>
      </c>
      <c r="F296" s="15">
        <f t="shared" si="333"/>
        <v>3.6456439393062724E-8</v>
      </c>
      <c r="G296" s="15">
        <f t="shared" si="334"/>
        <v>7.4424524187432867E-8</v>
      </c>
      <c r="H296" s="5">
        <f t="shared" si="335"/>
        <v>288217.74528706493</v>
      </c>
      <c r="I296" s="5">
        <f t="shared" si="336"/>
        <v>145101.83847169782</v>
      </c>
      <c r="J296" s="5">
        <f t="shared" si="337"/>
        <v>51136.687222686771</v>
      </c>
      <c r="K296" s="5">
        <f t="shared" si="338"/>
        <v>247311.14824941545</v>
      </c>
      <c r="L296" s="5">
        <f t="shared" si="339"/>
        <v>48951.953757717798</v>
      </c>
      <c r="M296" s="5">
        <f t="shared" si="340"/>
        <v>11701.887480407879</v>
      </c>
      <c r="N296" s="15">
        <f t="shared" si="341"/>
        <v>-4.147111413439486E-4</v>
      </c>
      <c r="O296" s="15">
        <f t="shared" si="342"/>
        <v>1.4841252833257546E-3</v>
      </c>
      <c r="P296" s="15">
        <f t="shared" si="343"/>
        <v>1.4989082078491478E-3</v>
      </c>
      <c r="Q296" s="5">
        <f t="shared" si="344"/>
        <v>3040.8075294161399</v>
      </c>
      <c r="R296" s="5">
        <f t="shared" si="345"/>
        <v>4592.1690379122401</v>
      </c>
      <c r="S296" s="5">
        <f t="shared" si="346"/>
        <v>3206.0193537737805</v>
      </c>
      <c r="T296" s="5">
        <f t="shared" si="347"/>
        <v>10.5503827544952</v>
      </c>
      <c r="U296" s="5">
        <f t="shared" si="348"/>
        <v>31.647903887916247</v>
      </c>
      <c r="V296" s="5">
        <f t="shared" si="349"/>
        <v>62.695092855984448</v>
      </c>
      <c r="W296" s="15">
        <f t="shared" si="350"/>
        <v>-1.0734613539272964E-2</v>
      </c>
      <c r="X296" s="15">
        <f t="shared" si="351"/>
        <v>-1.217998157191269E-2</v>
      </c>
      <c r="Y296" s="15">
        <f t="shared" si="352"/>
        <v>-9.7425357312937999E-3</v>
      </c>
      <c r="Z296" s="5">
        <f t="shared" si="367"/>
        <v>2553.1095546753263</v>
      </c>
      <c r="AA296" s="5">
        <f t="shared" si="368"/>
        <v>13774.351060825353</v>
      </c>
      <c r="AB296" s="5">
        <f t="shared" si="369"/>
        <v>74774.712082617785</v>
      </c>
      <c r="AC296" s="16">
        <f t="shared" si="353"/>
        <v>0.8739560463677204</v>
      </c>
      <c r="AD296" s="16">
        <f t="shared" si="354"/>
        <v>3.0876580409760694</v>
      </c>
      <c r="AE296" s="16">
        <f t="shared" si="355"/>
        <v>24.348019540598397</v>
      </c>
      <c r="AF296" s="15">
        <f t="shared" si="356"/>
        <v>-4.0504037456468023E-3</v>
      </c>
      <c r="AG296" s="15">
        <f t="shared" si="357"/>
        <v>2.9673830763510267E-4</v>
      </c>
      <c r="AH296" s="15">
        <f t="shared" si="358"/>
        <v>9.7937136394747881E-3</v>
      </c>
      <c r="AI296" s="1">
        <f t="shared" si="322"/>
        <v>577295.55144440185</v>
      </c>
      <c r="AJ296" s="1">
        <f t="shared" si="323"/>
        <v>285171.96413642238</v>
      </c>
      <c r="AK296" s="1">
        <f t="shared" si="324"/>
        <v>100514.56121335072</v>
      </c>
      <c r="AL296" s="14">
        <f t="shared" si="359"/>
        <v>96.863857814193111</v>
      </c>
      <c r="AM296" s="14">
        <f t="shared" si="360"/>
        <v>24.049371894499931</v>
      </c>
      <c r="AN296" s="14">
        <f t="shared" si="361"/>
        <v>7.4850600539676764</v>
      </c>
      <c r="AO296" s="11">
        <f t="shared" si="362"/>
        <v>1.8482425872256903E-3</v>
      </c>
      <c r="AP296" s="11">
        <f t="shared" si="363"/>
        <v>2.3282981923295181E-3</v>
      </c>
      <c r="AQ296" s="11">
        <f t="shared" si="364"/>
        <v>2.1120602318047996E-3</v>
      </c>
      <c r="AR296" s="1">
        <f t="shared" si="370"/>
        <v>288217.74528706493</v>
      </c>
      <c r="AS296" s="1">
        <f t="shared" si="365"/>
        <v>145101.83847169782</v>
      </c>
      <c r="AT296" s="1">
        <f t="shared" si="366"/>
        <v>51136.687222686771</v>
      </c>
      <c r="AU296" s="1">
        <f t="shared" si="325"/>
        <v>57643.549057412987</v>
      </c>
      <c r="AV296" s="1">
        <f t="shared" si="326"/>
        <v>29020.367694339566</v>
      </c>
      <c r="AW296" s="1">
        <f t="shared" si="327"/>
        <v>10227.337444537356</v>
      </c>
      <c r="AX296" s="1">
        <f t="shared" si="386"/>
        <v>197848.91859953236</v>
      </c>
      <c r="AY296" s="1">
        <f t="shared" si="373"/>
        <v>39161.563006174234</v>
      </c>
      <c r="AZ296" s="1">
        <f t="shared" si="374"/>
        <v>9361.5099843263015</v>
      </c>
      <c r="BA296" s="1">
        <f t="shared" si="387"/>
        <v>14212.420554378739</v>
      </c>
      <c r="BB296" s="1">
        <f t="shared" si="388"/>
        <v>31347.418566675537</v>
      </c>
      <c r="BC296" s="1">
        <f t="shared" si="389"/>
        <v>39960.422971905653</v>
      </c>
      <c r="BD296" s="1">
        <f t="shared" si="390"/>
        <v>30.161572293763005</v>
      </c>
      <c r="BE296" s="2">
        <f t="shared" si="396"/>
        <v>0.05</v>
      </c>
      <c r="BF296" s="2">
        <f t="shared" si="397"/>
        <v>3.8949976355871406E-2</v>
      </c>
      <c r="BG296" s="2">
        <f t="shared" si="398"/>
        <v>0.05</v>
      </c>
      <c r="BH296" s="2">
        <f t="shared" si="375"/>
        <v>4.8329272503642592E-2</v>
      </c>
      <c r="BI296" s="2">
        <f t="shared" si="391"/>
        <v>2.5000000000000006E-4</v>
      </c>
      <c r="BJ296" s="2">
        <f t="shared" si="376"/>
        <v>1.5171006581229417E-4</v>
      </c>
      <c r="BK296" s="2">
        <f t="shared" si="377"/>
        <v>2.5000000000000006E-4</v>
      </c>
      <c r="BL296" s="2">
        <f t="shared" si="378"/>
        <v>72.054436321766246</v>
      </c>
      <c r="BM296" s="2">
        <f t="shared" si="379"/>
        <v>22.013409464026154</v>
      </c>
      <c r="BN296" s="2">
        <f t="shared" si="380"/>
        <v>12.784171805671695</v>
      </c>
      <c r="BO296" s="2">
        <f t="shared" si="392"/>
        <v>1128.889062983108</v>
      </c>
      <c r="BP296" s="2">
        <f t="shared" si="393"/>
        <v>82.061407506009274</v>
      </c>
      <c r="BQ296" s="2">
        <f t="shared" si="394"/>
        <v>6.8387675189155388</v>
      </c>
      <c r="BR296" s="11">
        <f t="shared" si="395"/>
        <v>3.0355114672229372E-2</v>
      </c>
      <c r="BS296" s="17">
        <f t="shared" si="371"/>
        <v>1.3519632165329034E-4</v>
      </c>
      <c r="BT296" s="17">
        <f t="shared" si="372"/>
        <v>9.621708476444319E-4</v>
      </c>
      <c r="BU296" s="12">
        <f>(BU$3*temperature!$I406+BU$4*temperature!$I406^2+BU$5*temperature!$I406^6)*(K296/K$56)^$BW$1</f>
        <v>-26.333140238696924</v>
      </c>
      <c r="BV296" s="12">
        <f>(BV$3*temperature!$I406+BV$4*temperature!$I406^2+BV$5*temperature!$I406^6)*(L296/L$56)^$BW$1</f>
        <v>-18.419773539935139</v>
      </c>
      <c r="BW296" s="12">
        <f>(BW$3*temperature!$I406+BW$4*temperature!$I406^2+BW$5*temperature!$I406^6)*(M296/M$56)^$BW$1</f>
        <v>-16.551082020297951</v>
      </c>
      <c r="BX296" s="12">
        <f>(BX$3*temperature!$M406+BX$4*temperature!$M406^2+BX$5*temperature!$M406^6)*(K296/K$56)^$BW$1</f>
        <v>-26.33314618028519</v>
      </c>
      <c r="BY296" s="12">
        <f>(BY$3*temperature!$M406+BY$4*temperature!$M406^2+BY$5*temperature!$M406^6)*(L296/L$56)^$BW$1</f>
        <v>-18.419777371568184</v>
      </c>
      <c r="BZ296" s="12">
        <f>(BZ$3*temperature!$M406+BZ$4*temperature!$M406^2+BZ$5*temperature!$M406^6)*(M296/M$56)^$BW$1</f>
        <v>-16.55108519466226</v>
      </c>
      <c r="CA296" s="19">
        <f t="shared" si="381"/>
        <v>-5.9415882667224196E-6</v>
      </c>
      <c r="CB296" s="19">
        <f t="shared" si="382"/>
        <v>-3.8316330446264146E-6</v>
      </c>
      <c r="CC296" s="19">
        <f t="shared" si="383"/>
        <v>-3.1743643091886042E-6</v>
      </c>
      <c r="CD296" s="19">
        <f t="shared" si="384"/>
        <v>-2.4307746475928552E-2</v>
      </c>
      <c r="CE296" s="19">
        <f t="shared" si="385"/>
        <v>-3.2863179112262714E-6</v>
      </c>
      <c r="CF296" s="19"/>
      <c r="CG296" s="19"/>
      <c r="CH296" s="19"/>
    </row>
    <row r="297" spans="1:86" x14ac:dyDescent="0.3">
      <c r="A297" s="2">
        <f t="shared" si="328"/>
        <v>2251</v>
      </c>
      <c r="B297" s="5">
        <f t="shared" si="329"/>
        <v>1165.4054109329481</v>
      </c>
      <c r="C297" s="5">
        <f t="shared" si="330"/>
        <v>2964.1685848794655</v>
      </c>
      <c r="D297" s="5">
        <f t="shared" si="331"/>
        <v>4369.9523622864981</v>
      </c>
      <c r="E297" s="15">
        <f t="shared" si="332"/>
        <v>1.7579918067793741E-8</v>
      </c>
      <c r="F297" s="15">
        <f t="shared" si="333"/>
        <v>3.4633617423409587E-8</v>
      </c>
      <c r="G297" s="15">
        <f t="shared" si="334"/>
        <v>7.0703297978061215E-8</v>
      </c>
      <c r="H297" s="5">
        <f t="shared" si="335"/>
        <v>288090.38443586748</v>
      </c>
      <c r="I297" s="5">
        <f t="shared" si="336"/>
        <v>145313.03917420653</v>
      </c>
      <c r="J297" s="5">
        <f t="shared" si="337"/>
        <v>51212.033293498069</v>
      </c>
      <c r="K297" s="5">
        <f t="shared" si="338"/>
        <v>247201.85931283858</v>
      </c>
      <c r="L297" s="5">
        <f t="shared" si="339"/>
        <v>49023.203307485128</v>
      </c>
      <c r="M297" s="5">
        <f t="shared" si="340"/>
        <v>11719.128504801893</v>
      </c>
      <c r="N297" s="15">
        <f t="shared" si="341"/>
        <v>-4.4190865373627819E-4</v>
      </c>
      <c r="O297" s="15">
        <f t="shared" si="342"/>
        <v>1.4554996133548936E-3</v>
      </c>
      <c r="P297" s="15">
        <f t="shared" si="343"/>
        <v>1.4733541424731822E-3</v>
      </c>
      <c r="Q297" s="5">
        <f t="shared" si="344"/>
        <v>3006.8363541741764</v>
      </c>
      <c r="R297" s="5">
        <f t="shared" si="345"/>
        <v>4542.8391514674668</v>
      </c>
      <c r="S297" s="5">
        <f t="shared" si="346"/>
        <v>3179.4624024983641</v>
      </c>
      <c r="T297" s="5">
        <f t="shared" si="347"/>
        <v>10.437128472934283</v>
      </c>
      <c r="U297" s="5">
        <f t="shared" si="348"/>
        <v>31.262433001771761</v>
      </c>
      <c r="V297" s="5">
        <f t="shared" si="349"/>
        <v>62.084283673658234</v>
      </c>
      <c r="W297" s="15">
        <f t="shared" si="350"/>
        <v>-1.0734613539272964E-2</v>
      </c>
      <c r="X297" s="15">
        <f t="shared" si="351"/>
        <v>-1.217998157191269E-2</v>
      </c>
      <c r="Y297" s="15">
        <f t="shared" si="352"/>
        <v>-9.7425357312937999E-3</v>
      </c>
      <c r="Z297" s="5">
        <f t="shared" si="367"/>
        <v>2514.4296456909092</v>
      </c>
      <c r="AA297" s="5">
        <f t="shared" si="368"/>
        <v>13630.817670383618</v>
      </c>
      <c r="AB297" s="5">
        <f t="shared" si="369"/>
        <v>74883.485266236792</v>
      </c>
      <c r="AC297" s="16">
        <f t="shared" si="353"/>
        <v>0.87041617152398187</v>
      </c>
      <c r="AD297" s="16">
        <f t="shared" si="354"/>
        <v>3.0885742673977048</v>
      </c>
      <c r="AE297" s="16">
        <f t="shared" si="355"/>
        <v>24.586477071667353</v>
      </c>
      <c r="AF297" s="15">
        <f t="shared" si="356"/>
        <v>-4.0504037456468023E-3</v>
      </c>
      <c r="AG297" s="15">
        <f t="shared" si="357"/>
        <v>2.9673830763510267E-4</v>
      </c>
      <c r="AH297" s="15">
        <f t="shared" si="358"/>
        <v>9.7937136394747881E-3</v>
      </c>
      <c r="AI297" s="1">
        <f t="shared" si="322"/>
        <v>577209.54535737471</v>
      </c>
      <c r="AJ297" s="1">
        <f t="shared" si="323"/>
        <v>285675.13541711972</v>
      </c>
      <c r="AK297" s="1">
        <f t="shared" si="324"/>
        <v>100690.44253655302</v>
      </c>
      <c r="AL297" s="14">
        <f t="shared" si="359"/>
        <v>97.041095442296537</v>
      </c>
      <c r="AM297" s="14">
        <f t="shared" si="360"/>
        <v>24.104806062517468</v>
      </c>
      <c r="AN297" s="14">
        <f t="shared" si="361"/>
        <v>7.5007108626636061</v>
      </c>
      <c r="AO297" s="11">
        <f t="shared" si="362"/>
        <v>1.8297601613534334E-3</v>
      </c>
      <c r="AP297" s="11">
        <f t="shared" si="363"/>
        <v>2.3050152104062229E-3</v>
      </c>
      <c r="AQ297" s="11">
        <f t="shared" si="364"/>
        <v>2.0909396294867513E-3</v>
      </c>
      <c r="AR297" s="1">
        <f t="shared" si="370"/>
        <v>288090.38443586748</v>
      </c>
      <c r="AS297" s="1">
        <f t="shared" si="365"/>
        <v>145313.03917420653</v>
      </c>
      <c r="AT297" s="1">
        <f t="shared" si="366"/>
        <v>51212.033293498069</v>
      </c>
      <c r="AU297" s="1">
        <f t="shared" si="325"/>
        <v>57618.076887173498</v>
      </c>
      <c r="AV297" s="1">
        <f t="shared" si="326"/>
        <v>29062.607834841307</v>
      </c>
      <c r="AW297" s="1">
        <f t="shared" si="327"/>
        <v>10242.406658699614</v>
      </c>
      <c r="AX297" s="1">
        <f t="shared" si="386"/>
        <v>197761.48745027086</v>
      </c>
      <c r="AY297" s="1">
        <f t="shared" si="373"/>
        <v>39218.56264598811</v>
      </c>
      <c r="AZ297" s="1">
        <f t="shared" si="374"/>
        <v>9375.3028038415159</v>
      </c>
      <c r="BA297" s="1">
        <f t="shared" si="387"/>
        <v>14211.905687670107</v>
      </c>
      <c r="BB297" s="1">
        <f t="shared" si="388"/>
        <v>31351.730861857912</v>
      </c>
      <c r="BC297" s="1">
        <f t="shared" si="389"/>
        <v>39966.859546222367</v>
      </c>
      <c r="BD297" s="1">
        <f t="shared" si="390"/>
        <v>29.287108212110603</v>
      </c>
      <c r="BE297" s="2">
        <f t="shared" si="396"/>
        <v>0.05</v>
      </c>
      <c r="BF297" s="2">
        <f t="shared" si="397"/>
        <v>3.8949976355871406E-2</v>
      </c>
      <c r="BG297" s="2">
        <f t="shared" si="398"/>
        <v>0.05</v>
      </c>
      <c r="BH297" s="2">
        <f t="shared" si="375"/>
        <v>4.8345348185416644E-2</v>
      </c>
      <c r="BI297" s="2">
        <f t="shared" si="391"/>
        <v>2.5000000000000006E-4</v>
      </c>
      <c r="BJ297" s="2">
        <f t="shared" si="376"/>
        <v>1.5171006581229417E-4</v>
      </c>
      <c r="BK297" s="2">
        <f t="shared" si="377"/>
        <v>2.5000000000000006E-4</v>
      </c>
      <c r="BL297" s="2">
        <f t="shared" si="378"/>
        <v>72.022596108966894</v>
      </c>
      <c r="BM297" s="2">
        <f t="shared" si="379"/>
        <v>22.045450736503351</v>
      </c>
      <c r="BN297" s="2">
        <f t="shared" si="380"/>
        <v>12.80300832337452</v>
      </c>
      <c r="BO297" s="2">
        <f t="shared" si="392"/>
        <v>1145.7484401266943</v>
      </c>
      <c r="BP297" s="2">
        <f t="shared" si="393"/>
        <v>83.046220364795914</v>
      </c>
      <c r="BQ297" s="2">
        <f t="shared" si="394"/>
        <v>6.8388955336976522</v>
      </c>
      <c r="BR297" s="11">
        <f t="shared" si="395"/>
        <v>3.0328535914815963E-2</v>
      </c>
      <c r="BS297" s="17">
        <f t="shared" si="371"/>
        <v>1.3121332609320643E-4</v>
      </c>
      <c r="BT297" s="17">
        <f t="shared" si="372"/>
        <v>9.3414645402372027E-4</v>
      </c>
      <c r="BU297" s="12">
        <f>(BU$3*temperature!$I407+BU$4*temperature!$I407^2+BU$5*temperature!$I407^6)*(K297/K$56)^$BW$1</f>
        <v>-26.498147448834683</v>
      </c>
      <c r="BV297" s="12">
        <f>(BV$3*temperature!$I407+BV$4*temperature!$I407^2+BV$5*temperature!$I407^6)*(L297/L$56)^$BW$1</f>
        <v>-18.517554414260768</v>
      </c>
      <c r="BW297" s="12">
        <f>(BW$3*temperature!$I407+BW$4*temperature!$I407^2+BW$5*temperature!$I407^6)*(M297/M$56)^$BW$1</f>
        <v>-16.63154006079327</v>
      </c>
      <c r="BX297" s="12">
        <f>(BX$3*temperature!$M407+BX$4*temperature!$M407^2+BX$5*temperature!$M407^6)*(K297/K$56)^$BW$1</f>
        <v>-26.498153384661027</v>
      </c>
      <c r="BY297" s="12">
        <f>(BY$3*temperature!$M407+BY$4*temperature!$M407^2+BY$5*temperature!$M407^6)*(L297/L$56)^$BW$1</f>
        <v>-18.51755823985145</v>
      </c>
      <c r="BZ297" s="12">
        <f>(BZ$3*temperature!$M407+BZ$4*temperature!$M407^2+BZ$5*temperature!$M407^6)*(M297/M$56)^$BW$1</f>
        <v>-16.631543229677781</v>
      </c>
      <c r="CA297" s="19">
        <f t="shared" si="381"/>
        <v>-5.9358263442277348E-6</v>
      </c>
      <c r="CB297" s="19">
        <f t="shared" si="382"/>
        <v>-3.8255906815720664E-6</v>
      </c>
      <c r="CC297" s="19">
        <f t="shared" si="383"/>
        <v>-3.1688845112398667E-6</v>
      </c>
      <c r="CD297" s="19">
        <f t="shared" si="384"/>
        <v>-2.4282477211217453E-2</v>
      </c>
      <c r="CE297" s="19">
        <f t="shared" si="385"/>
        <v>-3.1861846006663296E-6</v>
      </c>
      <c r="CF297" s="19"/>
      <c r="CG297" s="19"/>
      <c r="CH297" s="19"/>
    </row>
    <row r="298" spans="1:86" x14ac:dyDescent="0.3">
      <c r="A298" s="2">
        <f t="shared" si="328"/>
        <v>2252</v>
      </c>
      <c r="B298" s="5">
        <f t="shared" si="329"/>
        <v>1165.4054303962932</v>
      </c>
      <c r="C298" s="5">
        <f t="shared" si="330"/>
        <v>2964.1686824063522</v>
      </c>
      <c r="D298" s="5">
        <f t="shared" si="331"/>
        <v>4369.9526558080397</v>
      </c>
      <c r="E298" s="15">
        <f t="shared" si="332"/>
        <v>1.6700922164404053E-8</v>
      </c>
      <c r="F298" s="15">
        <f t="shared" si="333"/>
        <v>3.2901936552239103E-8</v>
      </c>
      <c r="G298" s="15">
        <f t="shared" si="334"/>
        <v>6.7168133079158156E-8</v>
      </c>
      <c r="H298" s="5">
        <f t="shared" si="335"/>
        <v>287955.30229991372</v>
      </c>
      <c r="I298" s="5">
        <f t="shared" si="336"/>
        <v>145520.42922689678</v>
      </c>
      <c r="J298" s="5">
        <f t="shared" si="337"/>
        <v>51286.194956471627</v>
      </c>
      <c r="K298" s="5">
        <f t="shared" si="338"/>
        <v>247085.94519076098</v>
      </c>
      <c r="L298" s="5">
        <f t="shared" si="339"/>
        <v>49093.167366157228</v>
      </c>
      <c r="M298" s="5">
        <f t="shared" si="340"/>
        <v>11736.098533769675</v>
      </c>
      <c r="N298" s="15">
        <f t="shared" si="341"/>
        <v>-4.6890473396854482E-4</v>
      </c>
      <c r="O298" s="15">
        <f t="shared" si="342"/>
        <v>1.4271621181762839E-3</v>
      </c>
      <c r="P298" s="15">
        <f t="shared" si="343"/>
        <v>1.4480623675070525E-3</v>
      </c>
      <c r="Q298" s="5">
        <f t="shared" si="344"/>
        <v>2973.164392734308</v>
      </c>
      <c r="R298" s="5">
        <f t="shared" si="345"/>
        <v>4493.9120028206689</v>
      </c>
      <c r="S298" s="5">
        <f t="shared" si="346"/>
        <v>3153.0457928562282</v>
      </c>
      <c r="T298" s="5">
        <f t="shared" si="347"/>
        <v>10.325089932317592</v>
      </c>
      <c r="U298" s="5">
        <f t="shared" si="348"/>
        <v>30.881657143917025</v>
      </c>
      <c r="V298" s="5">
        <f t="shared" si="349"/>
        <v>61.479425321615835</v>
      </c>
      <c r="W298" s="15">
        <f t="shared" si="350"/>
        <v>-1.0734613539272964E-2</v>
      </c>
      <c r="X298" s="15">
        <f t="shared" si="351"/>
        <v>-1.217998157191269E-2</v>
      </c>
      <c r="Y298" s="15">
        <f t="shared" si="352"/>
        <v>-9.7425357312937999E-3</v>
      </c>
      <c r="Z298" s="5">
        <f t="shared" si="367"/>
        <v>2476.2683614553221</v>
      </c>
      <c r="AA298" s="5">
        <f t="shared" si="368"/>
        <v>13488.394368608933</v>
      </c>
      <c r="AB298" s="5">
        <f t="shared" si="369"/>
        <v>74990.502907868198</v>
      </c>
      <c r="AC298" s="16">
        <f t="shared" si="353"/>
        <v>0.86689063460256954</v>
      </c>
      <c r="AD298" s="16">
        <f t="shared" si="354"/>
        <v>3.0894907656988178</v>
      </c>
      <c r="AE298" s="16">
        <f t="shared" si="355"/>
        <v>24.827269987510775</v>
      </c>
      <c r="AF298" s="15">
        <f t="shared" si="356"/>
        <v>-4.0504037456468023E-3</v>
      </c>
      <c r="AG298" s="15">
        <f t="shared" si="357"/>
        <v>2.9673830763510267E-4</v>
      </c>
      <c r="AH298" s="15">
        <f t="shared" si="358"/>
        <v>9.7937136394747881E-3</v>
      </c>
      <c r="AI298" s="1">
        <f t="shared" si="322"/>
        <v>577106.66770881077</v>
      </c>
      <c r="AJ298" s="1">
        <f t="shared" si="323"/>
        <v>286170.22971024906</v>
      </c>
      <c r="AK298" s="1">
        <f t="shared" si="324"/>
        <v>100863.80494159734</v>
      </c>
      <c r="AL298" s="14">
        <f t="shared" si="359"/>
        <v>97.216881753446401</v>
      </c>
      <c r="AM298" s="14">
        <f t="shared" si="360"/>
        <v>24.159812387689282</v>
      </c>
      <c r="AN298" s="14">
        <f t="shared" si="361"/>
        <v>7.5162375609197509</v>
      </c>
      <c r="AO298" s="11">
        <f t="shared" si="362"/>
        <v>1.811462559739899E-3</v>
      </c>
      <c r="AP298" s="11">
        <f t="shared" si="363"/>
        <v>2.2819650583021608E-3</v>
      </c>
      <c r="AQ298" s="11">
        <f t="shared" si="364"/>
        <v>2.0700302331918838E-3</v>
      </c>
      <c r="AR298" s="1">
        <f t="shared" si="370"/>
        <v>287955.30229991372</v>
      </c>
      <c r="AS298" s="1">
        <f t="shared" si="365"/>
        <v>145520.42922689678</v>
      </c>
      <c r="AT298" s="1">
        <f t="shared" si="366"/>
        <v>51286.194956471627</v>
      </c>
      <c r="AU298" s="1">
        <f t="shared" si="325"/>
        <v>57591.060459982749</v>
      </c>
      <c r="AV298" s="1">
        <f t="shared" si="326"/>
        <v>29104.085845379359</v>
      </c>
      <c r="AW298" s="1">
        <f t="shared" si="327"/>
        <v>10257.238991294325</v>
      </c>
      <c r="AX298" s="1">
        <f t="shared" si="386"/>
        <v>197668.75615260878</v>
      </c>
      <c r="AY298" s="1">
        <f t="shared" si="373"/>
        <v>39274.53389292577</v>
      </c>
      <c r="AZ298" s="1">
        <f t="shared" si="374"/>
        <v>9388.8788270157402</v>
      </c>
      <c r="BA298" s="1">
        <f t="shared" si="387"/>
        <v>14211.359332738863</v>
      </c>
      <c r="BB298" s="1">
        <f t="shared" si="388"/>
        <v>31355.959226817926</v>
      </c>
      <c r="BC298" s="1">
        <f t="shared" si="389"/>
        <v>39973.185617485316</v>
      </c>
      <c r="BD298" s="1">
        <f t="shared" si="390"/>
        <v>28.437920508975068</v>
      </c>
      <c r="BE298" s="2">
        <f t="shared" si="396"/>
        <v>0.05</v>
      </c>
      <c r="BF298" s="2">
        <f t="shared" si="397"/>
        <v>3.8949976355871406E-2</v>
      </c>
      <c r="BG298" s="2">
        <f t="shared" si="398"/>
        <v>0.05</v>
      </c>
      <c r="BH298" s="2">
        <f t="shared" si="375"/>
        <v>4.836131267917454E-2</v>
      </c>
      <c r="BI298" s="2">
        <f t="shared" si="391"/>
        <v>2.5000000000000006E-4</v>
      </c>
      <c r="BJ298" s="2">
        <f t="shared" si="376"/>
        <v>1.5171006581229417E-4</v>
      </c>
      <c r="BK298" s="2">
        <f t="shared" si="377"/>
        <v>2.5000000000000006E-4</v>
      </c>
      <c r="BL298" s="2">
        <f t="shared" si="378"/>
        <v>71.988825574978449</v>
      </c>
      <c r="BM298" s="2">
        <f t="shared" si="379"/>
        <v>22.076913895045806</v>
      </c>
      <c r="BN298" s="2">
        <f t="shared" si="380"/>
        <v>12.82154873911791</v>
      </c>
      <c r="BO298" s="2">
        <f t="shared" si="392"/>
        <v>1162.8598369309223</v>
      </c>
      <c r="BP298" s="2">
        <f t="shared" si="393"/>
        <v>84.042876013098592</v>
      </c>
      <c r="BQ298" s="2">
        <f t="shared" si="394"/>
        <v>6.8390253389126903</v>
      </c>
      <c r="BR298" s="11">
        <f t="shared" si="395"/>
        <v>3.0302190457401651E-2</v>
      </c>
      <c r="BS298" s="17">
        <f t="shared" si="371"/>
        <v>1.2735095799001989E-4</v>
      </c>
      <c r="BT298" s="17">
        <f t="shared" si="372"/>
        <v>9.0693830487739832E-4</v>
      </c>
      <c r="BU298" s="12">
        <f>(BU$3*temperature!$I408+BU$4*temperature!$I408^2+BU$5*temperature!$I408^6)*(K298/K$56)^$BW$1</f>
        <v>-26.66299930371677</v>
      </c>
      <c r="BV298" s="12">
        <f>(BV$3*temperature!$I408+BV$4*temperature!$I408^2+BV$5*temperature!$I408^6)*(L298/L$56)^$BW$1</f>
        <v>-18.615140218273666</v>
      </c>
      <c r="BW298" s="12">
        <f>(BW$3*temperature!$I408+BW$4*temperature!$I408^2+BW$5*temperature!$I408^6)*(M298/M$56)^$BW$1</f>
        <v>-16.711819927486264</v>
      </c>
      <c r="BX298" s="12">
        <f>(BX$3*temperature!$M408+BX$4*temperature!$M408^2+BX$5*temperature!$M408^6)*(K298/K$56)^$BW$1</f>
        <v>-26.663005233824837</v>
      </c>
      <c r="BY298" s="12">
        <f>(BY$3*temperature!$M408+BY$4*temperature!$M408^2+BY$5*temperature!$M408^6)*(L298/L$56)^$BW$1</f>
        <v>-18.615144037862652</v>
      </c>
      <c r="BZ298" s="12">
        <f>(BZ$3*temperature!$M408+BZ$4*temperature!$M408^2+BZ$5*temperature!$M408^6)*(M298/M$56)^$BW$1</f>
        <v>-16.711823090928537</v>
      </c>
      <c r="CA298" s="19">
        <f t="shared" si="381"/>
        <v>-5.9301080668205941E-6</v>
      </c>
      <c r="CB298" s="19">
        <f t="shared" si="382"/>
        <v>-3.8195889864311994E-6</v>
      </c>
      <c r="CC298" s="19">
        <f t="shared" si="383"/>
        <v>-3.1634422725801414E-6</v>
      </c>
      <c r="CD298" s="19">
        <f t="shared" si="384"/>
        <v>-2.4256752069533656E-2</v>
      </c>
      <c r="CE298" s="19">
        <f t="shared" si="385"/>
        <v>-3.0891206137815085E-6</v>
      </c>
      <c r="CF298" s="19"/>
      <c r="CG298" s="19"/>
      <c r="CH298" s="19"/>
    </row>
    <row r="299" spans="1:86" x14ac:dyDescent="0.3">
      <c r="A299" s="2">
        <f t="shared" si="328"/>
        <v>2253</v>
      </c>
      <c r="B299" s="5">
        <f t="shared" si="329"/>
        <v>1165.4054488864713</v>
      </c>
      <c r="C299" s="5">
        <f t="shared" si="330"/>
        <v>2964.1687750568976</v>
      </c>
      <c r="D299" s="5">
        <f t="shared" si="331"/>
        <v>4369.9529346535228</v>
      </c>
      <c r="E299" s="15">
        <f t="shared" si="332"/>
        <v>1.5865876056183849E-8</v>
      </c>
      <c r="F299" s="15">
        <f t="shared" si="333"/>
        <v>3.1256839724627149E-8</v>
      </c>
      <c r="G299" s="15">
        <f t="shared" si="334"/>
        <v>6.3809726425200242E-8</v>
      </c>
      <c r="H299" s="5">
        <f t="shared" si="335"/>
        <v>287812.56665553513</v>
      </c>
      <c r="I299" s="5">
        <f t="shared" si="336"/>
        <v>145724.03281125455</v>
      </c>
      <c r="J299" s="5">
        <f t="shared" si="337"/>
        <v>51359.180028864044</v>
      </c>
      <c r="K299" s="5">
        <f t="shared" si="338"/>
        <v>246963.46402922354</v>
      </c>
      <c r="L299" s="5">
        <f t="shared" si="339"/>
        <v>49161.854087899352</v>
      </c>
      <c r="M299" s="5">
        <f t="shared" si="340"/>
        <v>11752.799354333578</v>
      </c>
      <c r="N299" s="15">
        <f t="shared" si="341"/>
        <v>-4.9570266509035843E-4</v>
      </c>
      <c r="O299" s="15">
        <f t="shared" si="342"/>
        <v>1.3991095997092362E-3</v>
      </c>
      <c r="P299" s="15">
        <f t="shared" si="343"/>
        <v>1.4230300227837667E-3</v>
      </c>
      <c r="Q299" s="5">
        <f t="shared" si="344"/>
        <v>2939.7906838513181</v>
      </c>
      <c r="R299" s="5">
        <f t="shared" si="345"/>
        <v>4445.3872704778732</v>
      </c>
      <c r="S299" s="5">
        <f t="shared" si="346"/>
        <v>3126.7704963244355</v>
      </c>
      <c r="T299" s="5">
        <f t="shared" si="347"/>
        <v>10.214254082135925</v>
      </c>
      <c r="U299" s="5">
        <f t="shared" si="348"/>
        <v>30.505519128993988</v>
      </c>
      <c r="V299" s="5">
        <f t="shared" si="349"/>
        <v>60.880459823680582</v>
      </c>
      <c r="W299" s="15">
        <f t="shared" si="350"/>
        <v>-1.0734613539272964E-2</v>
      </c>
      <c r="X299" s="15">
        <f t="shared" si="351"/>
        <v>-1.217998157191269E-2</v>
      </c>
      <c r="Y299" s="15">
        <f t="shared" si="352"/>
        <v>-9.7425357312937999E-3</v>
      </c>
      <c r="Z299" s="5">
        <f t="shared" si="367"/>
        <v>2438.6203815561257</v>
      </c>
      <c r="AA299" s="5">
        <f t="shared" si="368"/>
        <v>13347.081487545687</v>
      </c>
      <c r="AB299" s="5">
        <f t="shared" si="369"/>
        <v>75095.776666142308</v>
      </c>
      <c r="AC299" s="16">
        <f t="shared" si="353"/>
        <v>0.8633793775291092</v>
      </c>
      <c r="AD299" s="16">
        <f t="shared" si="354"/>
        <v>3.0904075359600855</v>
      </c>
      <c r="AE299" s="16">
        <f t="shared" si="355"/>
        <v>25.07042116021838</v>
      </c>
      <c r="AF299" s="15">
        <f t="shared" si="356"/>
        <v>-4.0504037456468023E-3</v>
      </c>
      <c r="AG299" s="15">
        <f t="shared" si="357"/>
        <v>2.9673830763510267E-4</v>
      </c>
      <c r="AH299" s="15">
        <f t="shared" si="358"/>
        <v>9.7937136394747881E-3</v>
      </c>
      <c r="AI299" s="1">
        <f t="shared" si="322"/>
        <v>576987.06139791245</v>
      </c>
      <c r="AJ299" s="1">
        <f t="shared" si="323"/>
        <v>286657.29258460348</v>
      </c>
      <c r="AK299" s="1">
        <f t="shared" si="324"/>
        <v>101034.66343873192</v>
      </c>
      <c r="AL299" s="14">
        <f t="shared" si="359"/>
        <v>97.39122544750272</v>
      </c>
      <c r="AM299" s="14">
        <f t="shared" si="360"/>
        <v>24.214392916896287</v>
      </c>
      <c r="AN299" s="14">
        <f t="shared" si="361"/>
        <v>7.5316408115207976</v>
      </c>
      <c r="AO299" s="11">
        <f t="shared" si="362"/>
        <v>1.7933479341424999E-3</v>
      </c>
      <c r="AP299" s="11">
        <f t="shared" si="363"/>
        <v>2.259145407719139E-3</v>
      </c>
      <c r="AQ299" s="11">
        <f t="shared" si="364"/>
        <v>2.049329930859965E-3</v>
      </c>
      <c r="AR299" s="1">
        <f t="shared" si="370"/>
        <v>287812.56665553513</v>
      </c>
      <c r="AS299" s="1">
        <f t="shared" si="365"/>
        <v>145724.03281125455</v>
      </c>
      <c r="AT299" s="1">
        <f t="shared" si="366"/>
        <v>51359.180028864044</v>
      </c>
      <c r="AU299" s="1">
        <f t="shared" si="325"/>
        <v>57562.513331107031</v>
      </c>
      <c r="AV299" s="1">
        <f t="shared" si="326"/>
        <v>29144.806562250913</v>
      </c>
      <c r="AW299" s="1">
        <f t="shared" si="327"/>
        <v>10271.83600577281</v>
      </c>
      <c r="AX299" s="1">
        <f t="shared" si="386"/>
        <v>197570.7712233788</v>
      </c>
      <c r="AY299" s="1">
        <f t="shared" si="373"/>
        <v>39329.483270319477</v>
      </c>
      <c r="AZ299" s="1">
        <f t="shared" si="374"/>
        <v>9402.239483466863</v>
      </c>
      <c r="BA299" s="1">
        <f t="shared" si="387"/>
        <v>14210.781720397896</v>
      </c>
      <c r="BB299" s="1">
        <f t="shared" si="388"/>
        <v>31360.104505406118</v>
      </c>
      <c r="BC299" s="1">
        <f t="shared" si="389"/>
        <v>39979.402321971706</v>
      </c>
      <c r="BD299" s="1">
        <f t="shared" si="390"/>
        <v>27.613281573700082</v>
      </c>
      <c r="BE299" s="2">
        <f t="shared" si="396"/>
        <v>0.05</v>
      </c>
      <c r="BF299" s="2">
        <f t="shared" si="397"/>
        <v>3.8949976355871406E-2</v>
      </c>
      <c r="BG299" s="2">
        <f t="shared" si="398"/>
        <v>0.05</v>
      </c>
      <c r="BH299" s="2">
        <f t="shared" si="375"/>
        <v>4.8377165860475135E-2</v>
      </c>
      <c r="BI299" s="2">
        <f t="shared" si="391"/>
        <v>2.5000000000000006E-4</v>
      </c>
      <c r="BJ299" s="2">
        <f t="shared" si="376"/>
        <v>1.5171006581229417E-4</v>
      </c>
      <c r="BK299" s="2">
        <f t="shared" si="377"/>
        <v>2.5000000000000006E-4</v>
      </c>
      <c r="BL299" s="2">
        <f t="shared" si="378"/>
        <v>71.953141663883798</v>
      </c>
      <c r="BM299" s="2">
        <f t="shared" si="379"/>
        <v>22.107802608228344</v>
      </c>
      <c r="BN299" s="2">
        <f t="shared" si="380"/>
        <v>12.839795007216015</v>
      </c>
      <c r="BO299" s="2">
        <f t="shared" si="392"/>
        <v>1180.2270202952909</v>
      </c>
      <c r="BP299" s="2">
        <f t="shared" si="393"/>
        <v>85.051516884449754</v>
      </c>
      <c r="BQ299" s="2">
        <f t="shared" si="394"/>
        <v>6.8391569152010465</v>
      </c>
      <c r="BR299" s="11">
        <f t="shared" si="395"/>
        <v>3.0276075237039429E-2</v>
      </c>
      <c r="BS299" s="17">
        <f t="shared" si="371"/>
        <v>1.2360544233481883E-4</v>
      </c>
      <c r="BT299" s="17">
        <f t="shared" si="372"/>
        <v>8.8052262609456141E-4</v>
      </c>
      <c r="BU299" s="12">
        <f>(BU$3*temperature!$I409+BU$4*temperature!$I409^2+BU$5*temperature!$I409^6)*(K299/K$56)^$BW$1</f>
        <v>-26.827697521078463</v>
      </c>
      <c r="BV299" s="12">
        <f>(BV$3*temperature!$I409+BV$4*temperature!$I409^2+BV$5*temperature!$I409^6)*(L299/L$56)^$BW$1</f>
        <v>-18.71253210505526</v>
      </c>
      <c r="BW299" s="12">
        <f>(BW$3*temperature!$I409+BW$4*temperature!$I409^2+BW$5*temperature!$I409^6)*(M299/M$56)^$BW$1</f>
        <v>-16.791922602653052</v>
      </c>
      <c r="BX299" s="12">
        <f>(BX$3*temperature!$M409+BX$4*temperature!$M409^2+BX$5*temperature!$M409^6)*(K299/K$56)^$BW$1</f>
        <v>-26.827703445511766</v>
      </c>
      <c r="BY299" s="12">
        <f>(BY$3*temperature!$M409+BY$4*temperature!$M409^2+BY$5*temperature!$M409^6)*(L299/L$56)^$BW$1</f>
        <v>-18.712535918682882</v>
      </c>
      <c r="BZ299" s="12">
        <f>(BZ$3*temperature!$M409+BZ$4*temperature!$M409^2+BZ$5*temperature!$M409^6)*(M299/M$56)^$BW$1</f>
        <v>-16.791925760690276</v>
      </c>
      <c r="CA299" s="19">
        <f t="shared" si="381"/>
        <v>-5.9244333030505913E-6</v>
      </c>
      <c r="CB299" s="19">
        <f t="shared" si="382"/>
        <v>-3.8136276216960141E-6</v>
      </c>
      <c r="CC299" s="19">
        <f t="shared" si="383"/>
        <v>-3.1580372237272059E-6</v>
      </c>
      <c r="CD299" s="19">
        <f t="shared" si="384"/>
        <v>-2.4230577539157167E-2</v>
      </c>
      <c r="CE299" s="19">
        <f t="shared" si="385"/>
        <v>-2.9950312547556476E-6</v>
      </c>
      <c r="CF299" s="19"/>
      <c r="CG299" s="19"/>
      <c r="CH299" s="19"/>
    </row>
    <row r="300" spans="1:86" x14ac:dyDescent="0.3">
      <c r="A300" s="2">
        <f t="shared" si="328"/>
        <v>2254</v>
      </c>
      <c r="B300" s="5">
        <f t="shared" si="329"/>
        <v>1165.4054664521409</v>
      </c>
      <c r="C300" s="5">
        <f t="shared" si="330"/>
        <v>2964.1688630749186</v>
      </c>
      <c r="D300" s="5">
        <f t="shared" si="331"/>
        <v>4369.9531995567486</v>
      </c>
      <c r="E300" s="15">
        <f t="shared" si="332"/>
        <v>1.5072582253374657E-8</v>
      </c>
      <c r="F300" s="15">
        <f t="shared" si="333"/>
        <v>2.969399773839579E-8</v>
      </c>
      <c r="G300" s="15">
        <f t="shared" si="334"/>
        <v>6.0619240103940226E-8</v>
      </c>
      <c r="H300" s="5">
        <f t="shared" si="335"/>
        <v>287662.24484960339</v>
      </c>
      <c r="I300" s="5">
        <f t="shared" si="336"/>
        <v>145923.87417949759</v>
      </c>
      <c r="J300" s="5">
        <f t="shared" si="337"/>
        <v>51430.996340138023</v>
      </c>
      <c r="K300" s="5">
        <f t="shared" si="338"/>
        <v>246834.47360628686</v>
      </c>
      <c r="L300" s="5">
        <f t="shared" si="339"/>
        <v>49229.27165091451</v>
      </c>
      <c r="M300" s="5">
        <f t="shared" si="340"/>
        <v>11769.232756395366</v>
      </c>
      <c r="N300" s="15">
        <f t="shared" si="341"/>
        <v>-5.2230569183064901E-4</v>
      </c>
      <c r="O300" s="15">
        <f t="shared" si="342"/>
        <v>1.3713389022029787E-3</v>
      </c>
      <c r="P300" s="15">
        <f t="shared" si="343"/>
        <v>1.3982542853272495E-3</v>
      </c>
      <c r="Q300" s="5">
        <f t="shared" si="344"/>
        <v>2906.7142240492267</v>
      </c>
      <c r="R300" s="5">
        <f t="shared" si="345"/>
        <v>4397.26454773366</v>
      </c>
      <c r="S300" s="5">
        <f t="shared" si="346"/>
        <v>3100.6374366809723</v>
      </c>
      <c r="T300" s="5">
        <f t="shared" si="347"/>
        <v>10.104608011972255</v>
      </c>
      <c r="U300" s="5">
        <f t="shared" si="348"/>
        <v>30.133962468161211</v>
      </c>
      <c r="V300" s="5">
        <f t="shared" si="349"/>
        <v>60.28732976851078</v>
      </c>
      <c r="W300" s="15">
        <f t="shared" si="350"/>
        <v>-1.0734613539272964E-2</v>
      </c>
      <c r="X300" s="15">
        <f t="shared" si="351"/>
        <v>-1.217998157191269E-2</v>
      </c>
      <c r="Y300" s="15">
        <f t="shared" si="352"/>
        <v>-9.7425357312937999E-3</v>
      </c>
      <c r="Z300" s="5">
        <f t="shared" si="367"/>
        <v>2401.4803946059797</v>
      </c>
      <c r="AA300" s="5">
        <f t="shared" si="368"/>
        <v>13206.8790985537</v>
      </c>
      <c r="AB300" s="5">
        <f t="shared" si="369"/>
        <v>75199.31821776685</v>
      </c>
      <c r="AC300" s="16">
        <f t="shared" si="353"/>
        <v>0.85988234246445105</v>
      </c>
      <c r="AD300" s="16">
        <f t="shared" si="354"/>
        <v>3.091324578262209</v>
      </c>
      <c r="AE300" s="16">
        <f t="shared" si="355"/>
        <v>25.31595368588259</v>
      </c>
      <c r="AF300" s="15">
        <f t="shared" si="356"/>
        <v>-4.0504037456468023E-3</v>
      </c>
      <c r="AG300" s="15">
        <f t="shared" si="357"/>
        <v>2.9673830763510267E-4</v>
      </c>
      <c r="AH300" s="15">
        <f t="shared" si="358"/>
        <v>9.7937136394747881E-3</v>
      </c>
      <c r="AI300" s="1">
        <f t="shared" si="322"/>
        <v>576850.86858922825</v>
      </c>
      <c r="AJ300" s="1">
        <f t="shared" si="323"/>
        <v>287136.36988839402</v>
      </c>
      <c r="AK300" s="1">
        <f t="shared" si="324"/>
        <v>101203.03310063154</v>
      </c>
      <c r="AL300" s="14">
        <f t="shared" si="359"/>
        <v>97.564135236932998</v>
      </c>
      <c r="AM300" s="14">
        <f t="shared" si="360"/>
        <v>24.268549713109611</v>
      </c>
      <c r="AN300" s="14">
        <f t="shared" si="361"/>
        <v>7.5469212802948977</v>
      </c>
      <c r="AO300" s="11">
        <f t="shared" si="362"/>
        <v>1.775414454801075E-3</v>
      </c>
      <c r="AP300" s="11">
        <f t="shared" si="363"/>
        <v>2.2365539536419476E-3</v>
      </c>
      <c r="AQ300" s="11">
        <f t="shared" si="364"/>
        <v>2.0288366315513655E-3</v>
      </c>
      <c r="AR300" s="1">
        <f t="shared" si="370"/>
        <v>287662.24484960339</v>
      </c>
      <c r="AS300" s="1">
        <f t="shared" si="365"/>
        <v>145923.87417949759</v>
      </c>
      <c r="AT300" s="1">
        <f t="shared" si="366"/>
        <v>51430.996340138023</v>
      </c>
      <c r="AU300" s="1">
        <f t="shared" si="325"/>
        <v>57532.448969920682</v>
      </c>
      <c r="AV300" s="1">
        <f t="shared" si="326"/>
        <v>29184.77483589952</v>
      </c>
      <c r="AW300" s="1">
        <f t="shared" si="327"/>
        <v>10286.199268027605</v>
      </c>
      <c r="AX300" s="1">
        <f t="shared" si="386"/>
        <v>197467.57888502948</v>
      </c>
      <c r="AY300" s="1">
        <f t="shared" si="373"/>
        <v>39383.417320731613</v>
      </c>
      <c r="AZ300" s="1">
        <f t="shared" si="374"/>
        <v>9415.3862051162941</v>
      </c>
      <c r="BA300" s="1">
        <f t="shared" si="387"/>
        <v>14210.173077664089</v>
      </c>
      <c r="BB300" s="1">
        <f t="shared" si="388"/>
        <v>31364.167532069019</v>
      </c>
      <c r="BC300" s="1">
        <f t="shared" si="389"/>
        <v>39985.510783377969</v>
      </c>
      <c r="BD300" s="1">
        <f t="shared" si="390"/>
        <v>26.81248462194873</v>
      </c>
      <c r="BE300" s="2">
        <f t="shared" si="396"/>
        <v>0.05</v>
      </c>
      <c r="BF300" s="2">
        <f t="shared" si="397"/>
        <v>3.8949976355871406E-2</v>
      </c>
      <c r="BG300" s="2">
        <f t="shared" si="398"/>
        <v>0.05</v>
      </c>
      <c r="BH300" s="2">
        <f t="shared" si="375"/>
        <v>4.8392907626503417E-2</v>
      </c>
      <c r="BI300" s="2">
        <f t="shared" si="391"/>
        <v>2.5000000000000006E-4</v>
      </c>
      <c r="BJ300" s="2">
        <f t="shared" si="376"/>
        <v>1.5171006581229417E-4</v>
      </c>
      <c r="BK300" s="2">
        <f t="shared" si="377"/>
        <v>2.5000000000000006E-4</v>
      </c>
      <c r="BL300" s="2">
        <f t="shared" si="378"/>
        <v>71.91556121240086</v>
      </c>
      <c r="BM300" s="2">
        <f t="shared" si="379"/>
        <v>22.138120555356515</v>
      </c>
      <c r="BN300" s="2">
        <f t="shared" si="380"/>
        <v>12.857749085034509</v>
      </c>
      <c r="BO300" s="2">
        <f t="shared" si="392"/>
        <v>1197.8538134049656</v>
      </c>
      <c r="BP300" s="2">
        <f t="shared" si="393"/>
        <v>86.072287126048082</v>
      </c>
      <c r="BQ300" s="2">
        <f t="shared" si="394"/>
        <v>6.8392902434568565</v>
      </c>
      <c r="BR300" s="11">
        <f t="shared" si="395"/>
        <v>3.0250187230424358E-2</v>
      </c>
      <c r="BS300" s="17">
        <f t="shared" si="371"/>
        <v>1.1997312691783167E-4</v>
      </c>
      <c r="BT300" s="17">
        <f t="shared" si="372"/>
        <v>8.5487633601413727E-4</v>
      </c>
      <c r="BU300" s="12">
        <f>(BU$3*temperature!$I410+BU$4*temperature!$I410^2+BU$5*temperature!$I410^6)*(K300/K$56)^$BW$1</f>
        <v>-26.992243850085551</v>
      </c>
      <c r="BV300" s="12">
        <f>(BV$3*temperature!$I410+BV$4*temperature!$I410^2+BV$5*temperature!$I410^6)*(L300/L$56)^$BW$1</f>
        <v>-18.809731233641905</v>
      </c>
      <c r="BW300" s="12">
        <f>(BW$3*temperature!$I410+BW$4*temperature!$I410^2+BW$5*temperature!$I410^6)*(M300/M$56)^$BW$1</f>
        <v>-16.871849072433264</v>
      </c>
      <c r="BX300" s="12">
        <f>(BX$3*temperature!$M410+BX$4*temperature!$M410^2+BX$5*temperature!$M410^6)*(K300/K$56)^$BW$1</f>
        <v>-26.992249768887362</v>
      </c>
      <c r="BY300" s="12">
        <f>(BY$3*temperature!$M410+BY$4*temperature!$M410^2+BY$5*temperature!$M410^6)*(L300/L$56)^$BW$1</f>
        <v>-18.809735041348084</v>
      </c>
      <c r="BZ300" s="12">
        <f>(BZ$3*temperature!$M410+BZ$4*temperature!$M410^2+BZ$5*temperature!$M410^6)*(M300/M$56)^$BW$1</f>
        <v>-16.871852225102227</v>
      </c>
      <c r="CA300" s="19">
        <f t="shared" si="381"/>
        <v>-5.9188018113331964E-6</v>
      </c>
      <c r="CB300" s="19">
        <f t="shared" si="382"/>
        <v>-3.8077061788044375E-6</v>
      </c>
      <c r="CC300" s="19">
        <f t="shared" si="383"/>
        <v>-3.1526689632244143E-6</v>
      </c>
      <c r="CD300" s="19">
        <f t="shared" si="384"/>
        <v>-2.4203959591256218E-2</v>
      </c>
      <c r="CE300" s="19">
        <f t="shared" si="385"/>
        <v>-2.9038247159558513E-6</v>
      </c>
      <c r="CF300" s="19"/>
      <c r="CG300" s="19"/>
      <c r="CH300" s="19"/>
    </row>
    <row r="301" spans="1:86" x14ac:dyDescent="0.3">
      <c r="A301" s="2">
        <f t="shared" si="328"/>
        <v>2255</v>
      </c>
      <c r="B301" s="5">
        <f t="shared" si="329"/>
        <v>1165.4054831395272</v>
      </c>
      <c r="C301" s="5">
        <f t="shared" si="330"/>
        <v>2964.1689466920407</v>
      </c>
      <c r="D301" s="5">
        <f t="shared" si="331"/>
        <v>4369.9534512148293</v>
      </c>
      <c r="E301" s="15">
        <f t="shared" si="332"/>
        <v>1.4318953140705924E-8</v>
      </c>
      <c r="F301" s="15">
        <f t="shared" si="333"/>
        <v>2.8209297851475999E-8</v>
      </c>
      <c r="G301" s="15">
        <f t="shared" si="334"/>
        <v>5.7588278098743212E-8</v>
      </c>
      <c r="H301" s="5">
        <f t="shared" si="335"/>
        <v>287504.40379622212</v>
      </c>
      <c r="I301" s="5">
        <f t="shared" si="336"/>
        <v>146119.97764908324</v>
      </c>
      <c r="J301" s="5">
        <f t="shared" si="337"/>
        <v>51501.651730461468</v>
      </c>
      <c r="K301" s="5">
        <f t="shared" si="338"/>
        <v>246699.03132916777</v>
      </c>
      <c r="L301" s="5">
        <f t="shared" si="339"/>
        <v>49295.42825558257</v>
      </c>
      <c r="M301" s="5">
        <f t="shared" si="340"/>
        <v>11785.400532388787</v>
      </c>
      <c r="N301" s="15">
        <f t="shared" si="341"/>
        <v>-5.4871702133119094E-4</v>
      </c>
      <c r="O301" s="15">
        <f t="shared" si="342"/>
        <v>1.3438469115931717E-3</v>
      </c>
      <c r="P301" s="15">
        <f t="shared" si="343"/>
        <v>1.3737323688016723E-3</v>
      </c>
      <c r="Q301" s="5">
        <f t="shared" si="344"/>
        <v>2873.9339690833376</v>
      </c>
      <c r="R301" s="5">
        <f t="shared" si="345"/>
        <v>4349.5433450941719</v>
      </c>
      <c r="S301" s="5">
        <f t="shared" si="346"/>
        <v>3074.6474909336976</v>
      </c>
      <c r="T301" s="5">
        <f t="shared" si="347"/>
        <v>9.9961389499978921</v>
      </c>
      <c r="U301" s="5">
        <f t="shared" si="348"/>
        <v>29.7669313606103</v>
      </c>
      <c r="V301" s="5">
        <f t="shared" si="349"/>
        <v>59.699978304096774</v>
      </c>
      <c r="W301" s="15">
        <f t="shared" si="350"/>
        <v>-1.0734613539272964E-2</v>
      </c>
      <c r="X301" s="15">
        <f t="shared" si="351"/>
        <v>-1.217998157191269E-2</v>
      </c>
      <c r="Y301" s="15">
        <f t="shared" si="352"/>
        <v>-9.7425357312937999E-3</v>
      </c>
      <c r="Z301" s="5">
        <f t="shared" si="367"/>
        <v>2364.8430998521044</v>
      </c>
      <c r="AA301" s="5">
        <f t="shared" si="368"/>
        <v>13067.787019244533</v>
      </c>
      <c r="AB301" s="5">
        <f t="shared" si="369"/>
        <v>75301.139255275048</v>
      </c>
      <c r="AC301" s="16">
        <f t="shared" si="353"/>
        <v>0.85639947180371745</v>
      </c>
      <c r="AD301" s="16">
        <f t="shared" si="354"/>
        <v>3.0922418926859132</v>
      </c>
      <c r="AE301" s="16">
        <f t="shared" si="355"/>
        <v>25.563890886792329</v>
      </c>
      <c r="AF301" s="15">
        <f t="shared" si="356"/>
        <v>-4.0504037456468023E-3</v>
      </c>
      <c r="AG301" s="15">
        <f t="shared" si="357"/>
        <v>2.9673830763510267E-4</v>
      </c>
      <c r="AH301" s="15">
        <f t="shared" si="358"/>
        <v>9.7937136394747881E-3</v>
      </c>
      <c r="AI301" s="1">
        <f t="shared" si="322"/>
        <v>576698.23070022615</v>
      </c>
      <c r="AJ301" s="1">
        <f t="shared" si="323"/>
        <v>287607.50773545413</v>
      </c>
      <c r="AK301" s="1">
        <f t="shared" si="324"/>
        <v>101368.92905859598</v>
      </c>
      <c r="AL301" s="14">
        <f t="shared" si="359"/>
        <v>97.73561984514312</v>
      </c>
      <c r="AM301" s="14">
        <f t="shared" si="360"/>
        <v>24.322284854711523</v>
      </c>
      <c r="AN301" s="14">
        <f t="shared" si="361"/>
        <v>7.5620796359403055</v>
      </c>
      <c r="AO301" s="11">
        <f t="shared" si="362"/>
        <v>1.7576603102530642E-3</v>
      </c>
      <c r="AP301" s="11">
        <f t="shared" si="363"/>
        <v>2.2141884141055283E-3</v>
      </c>
      <c r="AQ301" s="11">
        <f t="shared" si="364"/>
        <v>2.0085482652358517E-3</v>
      </c>
      <c r="AR301" s="1">
        <f t="shared" si="370"/>
        <v>287504.40379622212</v>
      </c>
      <c r="AS301" s="1">
        <f t="shared" si="365"/>
        <v>146119.97764908324</v>
      </c>
      <c r="AT301" s="1">
        <f t="shared" si="366"/>
        <v>51501.651730461468</v>
      </c>
      <c r="AU301" s="1">
        <f t="shared" si="325"/>
        <v>57500.880759244428</v>
      </c>
      <c r="AV301" s="1">
        <f t="shared" si="326"/>
        <v>29223.99552981665</v>
      </c>
      <c r="AW301" s="1">
        <f t="shared" si="327"/>
        <v>10300.330346092294</v>
      </c>
      <c r="AX301" s="1">
        <f t="shared" si="386"/>
        <v>197359.22506333422</v>
      </c>
      <c r="AY301" s="1">
        <f t="shared" si="373"/>
        <v>39436.342604466059</v>
      </c>
      <c r="AZ301" s="1">
        <f t="shared" si="374"/>
        <v>9428.3204259110298</v>
      </c>
      <c r="BA301" s="1">
        <f t="shared" si="387"/>
        <v>14209.533627803152</v>
      </c>
      <c r="BB301" s="1">
        <f t="shared" si="388"/>
        <v>31368.149131977403</v>
      </c>
      <c r="BC301" s="1">
        <f t="shared" si="389"/>
        <v>39991.512112994817</v>
      </c>
      <c r="BD301" s="1">
        <f t="shared" si="390"/>
        <v>26.034843104359108</v>
      </c>
      <c r="BE301" s="2">
        <f t="shared" si="396"/>
        <v>0.05</v>
      </c>
      <c r="BF301" s="2">
        <f t="shared" si="397"/>
        <v>3.8949976355871406E-2</v>
      </c>
      <c r="BG301" s="2">
        <f t="shared" si="398"/>
        <v>0.05</v>
      </c>
      <c r="BH301" s="2">
        <f t="shared" si="375"/>
        <v>4.8408537895705726E-2</v>
      </c>
      <c r="BI301" s="2">
        <f t="shared" si="391"/>
        <v>2.5000000000000006E-4</v>
      </c>
      <c r="BJ301" s="2">
        <f t="shared" si="376"/>
        <v>1.5171006581229417E-4</v>
      </c>
      <c r="BK301" s="2">
        <f t="shared" si="377"/>
        <v>2.5000000000000006E-4</v>
      </c>
      <c r="BL301" s="2">
        <f t="shared" si="378"/>
        <v>71.876100949055541</v>
      </c>
      <c r="BM301" s="2">
        <f t="shared" si="379"/>
        <v>22.167871425633372</v>
      </c>
      <c r="BN301" s="2">
        <f t="shared" si="380"/>
        <v>12.875412932615371</v>
      </c>
      <c r="BO301" s="2">
        <f t="shared" si="392"/>
        <v>1215.744096571153</v>
      </c>
      <c r="BP301" s="2">
        <f t="shared" si="393"/>
        <v>87.105332619375304</v>
      </c>
      <c r="BQ301" s="2">
        <f t="shared" si="394"/>
        <v>6.8394253048241431</v>
      </c>
      <c r="BR301" s="11">
        <f t="shared" si="395"/>
        <v>3.0224523453237423E-2</v>
      </c>
      <c r="BS301" s="17">
        <f t="shared" si="371"/>
        <v>1.1645047815070054E-4</v>
      </c>
      <c r="BT301" s="17">
        <f t="shared" si="372"/>
        <v>8.2997702525644393E-4</v>
      </c>
      <c r="BU301" s="12">
        <f>(BU$3*temperature!$I411+BU$4*temperature!$I411^2+BU$5*temperature!$I411^6)*(K301/K$56)^$BW$1</f>
        <v>-27.156640070091118</v>
      </c>
      <c r="BV301" s="12">
        <f>(BV$3*temperature!$I411+BV$4*temperature!$I411^2+BV$5*temperature!$I411^6)*(L301/L$56)^$BW$1</f>
        <v>-18.906738768255813</v>
      </c>
      <c r="BW301" s="12">
        <f>(BW$3*temperature!$I411+BW$4*temperature!$I411^2+BW$5*temperature!$I411^6)*(M301/M$56)^$BW$1</f>
        <v>-16.951600326217008</v>
      </c>
      <c r="BX301" s="12">
        <f>(BX$3*temperature!$M411+BX$4*temperature!$M411^2+BX$5*temperature!$M411^6)*(K301/K$56)^$BW$1</f>
        <v>-27.156645983304593</v>
      </c>
      <c r="BY301" s="12">
        <f>(BY$3*temperature!$M411+BY$4*temperature!$M411^2+BY$5*temperature!$M411^6)*(L301/L$56)^$BW$1</f>
        <v>-18.906742570080137</v>
      </c>
      <c r="BZ301" s="12">
        <f>(BZ$3*temperature!$M411+BZ$4*temperature!$M411^2+BZ$5*temperature!$M411^6)*(M301/M$56)^$BW$1</f>
        <v>-16.951603473554133</v>
      </c>
      <c r="CA301" s="19">
        <f t="shared" si="381"/>
        <v>-5.9132134744288578E-6</v>
      </c>
      <c r="CB301" s="19">
        <f t="shared" si="382"/>
        <v>-3.8018243238013838E-6</v>
      </c>
      <c r="CC301" s="19">
        <f t="shared" si="383"/>
        <v>-3.1473371251422577E-6</v>
      </c>
      <c r="CD301" s="19">
        <f t="shared" si="384"/>
        <v>-2.4176904602024835E-2</v>
      </c>
      <c r="CE301" s="19">
        <f t="shared" si="385"/>
        <v>-2.8154121011096644E-6</v>
      </c>
      <c r="CF301" s="19"/>
      <c r="CG301" s="19"/>
      <c r="CH301" s="19"/>
    </row>
    <row r="302" spans="1:86" x14ac:dyDescent="0.3">
      <c r="A302" s="2">
        <f t="shared" si="328"/>
        <v>2256</v>
      </c>
      <c r="B302" s="5">
        <f t="shared" si="329"/>
        <v>1165.4054989925442</v>
      </c>
      <c r="C302" s="5">
        <f t="shared" si="330"/>
        <v>2964.1690261283093</v>
      </c>
      <c r="D302" s="5">
        <f t="shared" si="331"/>
        <v>4369.953690290019</v>
      </c>
      <c r="E302" s="15">
        <f t="shared" si="332"/>
        <v>1.3603005483670627E-8</v>
      </c>
      <c r="F302" s="15">
        <f t="shared" si="333"/>
        <v>2.6798832958902197E-8</v>
      </c>
      <c r="G302" s="15">
        <f t="shared" si="334"/>
        <v>5.4708864193806049E-8</v>
      </c>
      <c r="H302" s="5">
        <f t="shared" si="335"/>
        <v>287339.10997361405</v>
      </c>
      <c r="I302" s="5">
        <f t="shared" si="336"/>
        <v>146312.36759733874</v>
      </c>
      <c r="J302" s="5">
        <f t="shared" si="337"/>
        <v>51571.154049240133</v>
      </c>
      <c r="K302" s="5">
        <f t="shared" si="338"/>
        <v>246557.19423154389</v>
      </c>
      <c r="L302" s="5">
        <f t="shared" si="339"/>
        <v>49360.332122641026</v>
      </c>
      <c r="M302" s="5">
        <f t="shared" si="340"/>
        <v>11801.304476940013</v>
      </c>
      <c r="N302" s="15">
        <f t="shared" si="341"/>
        <v>-5.7493982388046039E-4</v>
      </c>
      <c r="O302" s="15">
        <f t="shared" si="342"/>
        <v>1.3166305549054957E-3</v>
      </c>
      <c r="P302" s="15">
        <f t="shared" si="343"/>
        <v>1.3494615229681095E-3</v>
      </c>
      <c r="Q302" s="5">
        <f t="shared" si="344"/>
        <v>2841.4488353716206</v>
      </c>
      <c r="R302" s="5">
        <f t="shared" si="345"/>
        <v>4302.2230926592974</v>
      </c>
      <c r="S302" s="5">
        <f t="shared" si="346"/>
        <v>3048.8014902392056</v>
      </c>
      <c r="T302" s="5">
        <f t="shared" si="347"/>
        <v>9.8888342614847904</v>
      </c>
      <c r="U302" s="5">
        <f t="shared" si="348"/>
        <v>29.404370685185675</v>
      </c>
      <c r="V302" s="5">
        <f t="shared" si="349"/>
        <v>59.11834913231165</v>
      </c>
      <c r="W302" s="15">
        <f t="shared" si="350"/>
        <v>-1.0734613539272964E-2</v>
      </c>
      <c r="X302" s="15">
        <f t="shared" si="351"/>
        <v>-1.217998157191269E-2</v>
      </c>
      <c r="Y302" s="15">
        <f t="shared" si="352"/>
        <v>-9.7425357312937999E-3</v>
      </c>
      <c r="Z302" s="5">
        <f t="shared" si="367"/>
        <v>2328.7032087244834</v>
      </c>
      <c r="AA302" s="5">
        <f t="shared" si="368"/>
        <v>12929.804820308083</v>
      </c>
      <c r="AB302" s="5">
        <f t="shared" si="369"/>
        <v>75401.251484824359</v>
      </c>
      <c r="AC302" s="16">
        <f t="shared" si="353"/>
        <v>0.85293070817535377</v>
      </c>
      <c r="AD302" s="16">
        <f t="shared" si="354"/>
        <v>3.093159479311947</v>
      </c>
      <c r="AE302" s="16">
        <f t="shared" si="355"/>
        <v>25.814256313648354</v>
      </c>
      <c r="AF302" s="15">
        <f t="shared" si="356"/>
        <v>-4.0504037456468023E-3</v>
      </c>
      <c r="AG302" s="15">
        <f t="shared" si="357"/>
        <v>2.9673830763510267E-4</v>
      </c>
      <c r="AH302" s="15">
        <f t="shared" si="358"/>
        <v>9.7937136394747881E-3</v>
      </c>
      <c r="AI302" s="1">
        <f t="shared" si="322"/>
        <v>576529.28838944796</v>
      </c>
      <c r="AJ302" s="1">
        <f t="shared" si="323"/>
        <v>288070.75249172538</v>
      </c>
      <c r="AK302" s="1">
        <f t="shared" si="324"/>
        <v>101532.36649882868</v>
      </c>
      <c r="AL302" s="14">
        <f t="shared" si="359"/>
        <v>97.905688004843924</v>
      </c>
      <c r="AM302" s="14">
        <f t="shared" si="360"/>
        <v>24.375600434828101</v>
      </c>
      <c r="AN302" s="14">
        <f t="shared" si="361"/>
        <v>7.5771165498553055</v>
      </c>
      <c r="AO302" s="11">
        <f t="shared" si="362"/>
        <v>1.7400837071505336E-3</v>
      </c>
      <c r="AP302" s="11">
        <f t="shared" si="363"/>
        <v>2.1920465299644729E-3</v>
      </c>
      <c r="AQ302" s="11">
        <f t="shared" si="364"/>
        <v>1.9884627825834931E-3</v>
      </c>
      <c r="AR302" s="1">
        <f t="shared" si="370"/>
        <v>287339.10997361405</v>
      </c>
      <c r="AS302" s="1">
        <f t="shared" si="365"/>
        <v>146312.36759733874</v>
      </c>
      <c r="AT302" s="1">
        <f t="shared" si="366"/>
        <v>51571.154049240133</v>
      </c>
      <c r="AU302" s="1">
        <f t="shared" si="325"/>
        <v>57467.821994722814</v>
      </c>
      <c r="AV302" s="1">
        <f t="shared" si="326"/>
        <v>29262.473519467749</v>
      </c>
      <c r="AW302" s="1">
        <f t="shared" si="327"/>
        <v>10314.230809848028</v>
      </c>
      <c r="AX302" s="1">
        <f t="shared" si="386"/>
        <v>197245.7553852351</v>
      </c>
      <c r="AY302" s="1">
        <f t="shared" si="373"/>
        <v>39488.265698112817</v>
      </c>
      <c r="AZ302" s="1">
        <f t="shared" si="374"/>
        <v>9441.0435815520104</v>
      </c>
      <c r="BA302" s="1">
        <f t="shared" si="387"/>
        <v>14208.863590373538</v>
      </c>
      <c r="BB302" s="1">
        <f t="shared" si="388"/>
        <v>31372.050121152566</v>
      </c>
      <c r="BC302" s="1">
        <f t="shared" si="389"/>
        <v>39997.407409879001</v>
      </c>
      <c r="BD302" s="1">
        <f t="shared" si="390"/>
        <v>25.279690131796375</v>
      </c>
      <c r="BE302" s="2">
        <f t="shared" si="396"/>
        <v>0.05</v>
      </c>
      <c r="BF302" s="2">
        <f t="shared" si="397"/>
        <v>3.8949976355871406E-2</v>
      </c>
      <c r="BG302" s="2">
        <f t="shared" si="398"/>
        <v>0.05</v>
      </c>
      <c r="BH302" s="2">
        <f t="shared" si="375"/>
        <v>4.8424056607424215E-2</v>
      </c>
      <c r="BI302" s="2">
        <f t="shared" si="391"/>
        <v>2.5000000000000006E-4</v>
      </c>
      <c r="BJ302" s="2">
        <f t="shared" si="376"/>
        <v>1.5171006581229417E-4</v>
      </c>
      <c r="BK302" s="2">
        <f t="shared" si="377"/>
        <v>2.5000000000000006E-4</v>
      </c>
      <c r="BL302" s="2">
        <f t="shared" si="378"/>
        <v>71.834777493403521</v>
      </c>
      <c r="BM302" s="2">
        <f t="shared" si="379"/>
        <v>22.197058917344837</v>
      </c>
      <c r="BN302" s="2">
        <f t="shared" si="380"/>
        <v>12.892788512310036</v>
      </c>
      <c r="BO302" s="2">
        <f t="shared" si="392"/>
        <v>1233.9018080839949</v>
      </c>
      <c r="BP302" s="2">
        <f t="shared" si="393"/>
        <v>88.150801001064465</v>
      </c>
      <c r="BQ302" s="2">
        <f t="shared" si="394"/>
        <v>6.8395620806930006</v>
      </c>
      <c r="BR302" s="11">
        <f t="shared" si="395"/>
        <v>3.0199080959504937E-2</v>
      </c>
      <c r="BS302" s="17">
        <f t="shared" si="371"/>
        <v>1.1303407703824311E-4</v>
      </c>
      <c r="BT302" s="17">
        <f t="shared" si="372"/>
        <v>8.0580293714217852E-4</v>
      </c>
      <c r="BU302" s="12">
        <f>(BU$3*temperature!$I412+BU$4*temperature!$I412^2+BU$5*temperature!$I412^6)*(K302/K$56)^$BW$1</f>
        <v>-27.320887989432705</v>
      </c>
      <c r="BV302" s="12">
        <f>(BV$3*temperature!$I412+BV$4*temperature!$I412^2+BV$5*temperature!$I412^6)*(L302/L$56)^$BW$1</f>
        <v>-19.003555877561503</v>
      </c>
      <c r="BW302" s="12">
        <f>(BW$3*temperature!$I412+BW$4*temperature!$I412^2+BW$5*temperature!$I412^6)*(M302/M$56)^$BW$1</f>
        <v>-17.031177356052638</v>
      </c>
      <c r="BX302" s="12">
        <f>(BX$3*temperature!$M412+BX$4*temperature!$M412^2+BX$5*temperature!$M412^6)*(K302/K$56)^$BW$1</f>
        <v>-27.320893897100756</v>
      </c>
      <c r="BY302" s="12">
        <f>(BY$3*temperature!$M412+BY$4*temperature!$M412^2+BY$5*temperature!$M412^6)*(L302/L$56)^$BW$1</f>
        <v>-19.003559673543155</v>
      </c>
      <c r="BZ302" s="12">
        <f>(BZ$3*temperature!$M412+BZ$4*temperature!$M412^2+BZ$5*temperature!$M412^6)*(M302/M$56)^$BW$1</f>
        <v>-17.031180498093946</v>
      </c>
      <c r="CA302" s="19">
        <f t="shared" si="381"/>
        <v>-5.9076680507530455E-6</v>
      </c>
      <c r="CB302" s="19">
        <f t="shared" si="382"/>
        <v>-3.7959816516774936E-6</v>
      </c>
      <c r="CC302" s="19">
        <f t="shared" si="383"/>
        <v>-3.1420413080240905E-6</v>
      </c>
      <c r="CD302" s="19">
        <f t="shared" si="384"/>
        <v>-2.4149418388611125E-2</v>
      </c>
      <c r="CE302" s="19">
        <f t="shared" si="385"/>
        <v>-2.7297072185670348E-6</v>
      </c>
      <c r="CF302" s="19"/>
      <c r="CG302" s="19"/>
      <c r="CH302" s="19"/>
    </row>
    <row r="303" spans="1:86" x14ac:dyDescent="0.3">
      <c r="A303" s="2">
        <f t="shared" si="328"/>
        <v>2257</v>
      </c>
      <c r="B303" s="5">
        <f t="shared" si="329"/>
        <v>1165.4055140529108</v>
      </c>
      <c r="C303" s="5">
        <f t="shared" si="330"/>
        <v>2964.1691015927659</v>
      </c>
      <c r="D303" s="5">
        <f t="shared" si="331"/>
        <v>4369.9539174114616</v>
      </c>
      <c r="E303" s="15">
        <f t="shared" si="332"/>
        <v>1.2922855209487094E-8</v>
      </c>
      <c r="F303" s="15">
        <f t="shared" si="333"/>
        <v>2.5458891310957086E-8</v>
      </c>
      <c r="G303" s="15">
        <f t="shared" si="334"/>
        <v>5.1973420984115747E-8</v>
      </c>
      <c r="H303" s="5">
        <f t="shared" si="335"/>
        <v>287166.42942119204</v>
      </c>
      <c r="I303" s="5">
        <f t="shared" si="336"/>
        <v>146501.06845620612</v>
      </c>
      <c r="J303" s="5">
        <f t="shared" si="337"/>
        <v>51639.511153683474</v>
      </c>
      <c r="K303" s="5">
        <f t="shared" si="338"/>
        <v>246409.01897101745</v>
      </c>
      <c r="L303" s="5">
        <f t="shared" si="339"/>
        <v>49423.991491404886</v>
      </c>
      <c r="M303" s="5">
        <f t="shared" si="340"/>
        <v>11816.946386535832</v>
      </c>
      <c r="N303" s="15">
        <f t="shared" si="341"/>
        <v>-6.0097723365271083E-4</v>
      </c>
      <c r="O303" s="15">
        <f t="shared" si="342"/>
        <v>1.2896867996288197E-3</v>
      </c>
      <c r="P303" s="15">
        <f t="shared" si="343"/>
        <v>1.3254390331496335E-3</v>
      </c>
      <c r="Q303" s="5">
        <f t="shared" si="344"/>
        <v>2809.2577013957948</v>
      </c>
      <c r="R303" s="5">
        <f t="shared" si="345"/>
        <v>4255.3031424640167</v>
      </c>
      <c r="S303" s="5">
        <f t="shared" si="346"/>
        <v>3023.1002208115119</v>
      </c>
      <c r="T303" s="5">
        <f t="shared" si="347"/>
        <v>9.7826814473338288</v>
      </c>
      <c r="U303" s="5">
        <f t="shared" si="348"/>
        <v>29.046225992106425</v>
      </c>
      <c r="V303" s="5">
        <f t="shared" si="349"/>
        <v>58.542386503515004</v>
      </c>
      <c r="W303" s="15">
        <f t="shared" si="350"/>
        <v>-1.0734613539272964E-2</v>
      </c>
      <c r="X303" s="15">
        <f t="shared" si="351"/>
        <v>-1.217998157191269E-2</v>
      </c>
      <c r="Y303" s="15">
        <f t="shared" si="352"/>
        <v>-9.7425357312937999E-3</v>
      </c>
      <c r="Z303" s="5">
        <f t="shared" si="367"/>
        <v>2293.055446324297</v>
      </c>
      <c r="AA303" s="5">
        <f t="shared" si="368"/>
        <v>12792.931832230246</v>
      </c>
      <c r="AB303" s="5">
        <f t="shared" si="369"/>
        <v>75499.666624045174</v>
      </c>
      <c r="AC303" s="16">
        <f t="shared" si="353"/>
        <v>0.84947599444018318</v>
      </c>
      <c r="AD303" s="16">
        <f t="shared" si="354"/>
        <v>3.0940773382210836</v>
      </c>
      <c r="AE303" s="16">
        <f t="shared" si="355"/>
        <v>26.067073747800229</v>
      </c>
      <c r="AF303" s="15">
        <f t="shared" si="356"/>
        <v>-4.0504037456468023E-3</v>
      </c>
      <c r="AG303" s="15">
        <f t="shared" si="357"/>
        <v>2.9673830763510267E-4</v>
      </c>
      <c r="AH303" s="15">
        <f t="shared" si="358"/>
        <v>9.7937136394747881E-3</v>
      </c>
      <c r="AI303" s="1">
        <f t="shared" si="322"/>
        <v>576344.18154522602</v>
      </c>
      <c r="AJ303" s="1">
        <f t="shared" si="323"/>
        <v>288526.15076202061</v>
      </c>
      <c r="AK303" s="1">
        <f t="shared" si="324"/>
        <v>101693.36065879384</v>
      </c>
      <c r="AL303" s="14">
        <f t="shared" si="359"/>
        <v>98.074348456453166</v>
      </c>
      <c r="AM303" s="14">
        <f t="shared" si="360"/>
        <v>24.428498560673578</v>
      </c>
      <c r="AN303" s="14">
        <f t="shared" si="361"/>
        <v>7.5920326959714028</v>
      </c>
      <c r="AO303" s="11">
        <f t="shared" si="362"/>
        <v>1.7226828700790283E-3</v>
      </c>
      <c r="AP303" s="11">
        <f t="shared" si="363"/>
        <v>2.1701260646648283E-3</v>
      </c>
      <c r="AQ303" s="11">
        <f t="shared" si="364"/>
        <v>1.968578154757658E-3</v>
      </c>
      <c r="AR303" s="1">
        <f t="shared" si="370"/>
        <v>287166.42942119204</v>
      </c>
      <c r="AS303" s="1">
        <f t="shared" si="365"/>
        <v>146501.06845620612</v>
      </c>
      <c r="AT303" s="1">
        <f t="shared" si="366"/>
        <v>51639.511153683474</v>
      </c>
      <c r="AU303" s="1">
        <f t="shared" si="325"/>
        <v>57433.285884238408</v>
      </c>
      <c r="AV303" s="1">
        <f t="shared" si="326"/>
        <v>29300.213691241224</v>
      </c>
      <c r="AW303" s="1">
        <f t="shared" si="327"/>
        <v>10327.902230736696</v>
      </c>
      <c r="AX303" s="1">
        <f t="shared" si="386"/>
        <v>197127.21517681397</v>
      </c>
      <c r="AY303" s="1">
        <f t="shared" si="373"/>
        <v>39539.193193123909</v>
      </c>
      <c r="AZ303" s="1">
        <f t="shared" si="374"/>
        <v>9453.5571092286646</v>
      </c>
      <c r="BA303" s="1">
        <f t="shared" si="387"/>
        <v>14208.163181269478</v>
      </c>
      <c r="BB303" s="1">
        <f t="shared" si="388"/>
        <v>31375.87130659039</v>
      </c>
      <c r="BC303" s="1">
        <f t="shared" si="389"/>
        <v>40003.197761022078</v>
      </c>
      <c r="BD303" s="1">
        <f t="shared" si="390"/>
        <v>24.546377916743239</v>
      </c>
      <c r="BE303" s="2">
        <f t="shared" si="396"/>
        <v>0.05</v>
      </c>
      <c r="BF303" s="2">
        <f t="shared" si="397"/>
        <v>3.8949976355871406E-2</v>
      </c>
      <c r="BG303" s="2">
        <f t="shared" si="398"/>
        <v>0.05</v>
      </c>
      <c r="BH303" s="2">
        <f t="shared" si="375"/>
        <v>4.8439463721530712E-2</v>
      </c>
      <c r="BI303" s="2">
        <f t="shared" si="391"/>
        <v>2.5000000000000006E-4</v>
      </c>
      <c r="BJ303" s="2">
        <f t="shared" si="376"/>
        <v>1.5171006581229417E-4</v>
      </c>
      <c r="BK303" s="2">
        <f t="shared" si="377"/>
        <v>2.5000000000000006E-4</v>
      </c>
      <c r="BL303" s="2">
        <f t="shared" si="378"/>
        <v>71.791607355298027</v>
      </c>
      <c r="BM303" s="2">
        <f t="shared" si="379"/>
        <v>22.225686737062443</v>
      </c>
      <c r="BN303" s="2">
        <f t="shared" si="380"/>
        <v>12.909877788420872</v>
      </c>
      <c r="BO303" s="2">
        <f t="shared" si="392"/>
        <v>1252.3309450781567</v>
      </c>
      <c r="BP303" s="2">
        <f t="shared" si="393"/>
        <v>89.208841684015113</v>
      </c>
      <c r="BQ303" s="2">
        <f t="shared" si="394"/>
        <v>6.8397005526958585</v>
      </c>
      <c r="BR303" s="11">
        <f t="shared" si="395"/>
        <v>3.0173856840942842E-2</v>
      </c>
      <c r="BS303" s="17">
        <f t="shared" si="371"/>
        <v>1.0972061529405136E-4</v>
      </c>
      <c r="BT303" s="17">
        <f t="shared" si="372"/>
        <v>7.8233294868172666E-4</v>
      </c>
      <c r="BU303" s="12">
        <f>(BU$3*temperature!$I413+BU$4*temperature!$I413^2+BU$5*temperature!$I413^6)*(K303/K$56)^$BW$1</f>
        <v>-27.484989444268628</v>
      </c>
      <c r="BV303" s="12">
        <f>(BV$3*temperature!$I413+BV$4*temperature!$I413^2+BV$5*temperature!$I413^6)*(L303/L$56)^$BW$1</f>
        <v>-19.100183733947208</v>
      </c>
      <c r="BW303" s="12">
        <f>(BW$3*temperature!$I413+BW$4*temperature!$I413^2+BW$5*temperature!$I413^6)*(M303/M$56)^$BW$1</f>
        <v>-17.110581156074726</v>
      </c>
      <c r="BX303" s="12">
        <f>(BX$3*temperature!$M413+BX$4*temperature!$M413^2+BX$5*temperature!$M413^6)*(K303/K$56)^$BW$1</f>
        <v>-27.484995346433994</v>
      </c>
      <c r="BY303" s="12">
        <f>(BY$3*temperature!$M413+BY$4*temperature!$M413^2+BY$5*temperature!$M413^6)*(L303/L$56)^$BW$1</f>
        <v>-19.10018752412503</v>
      </c>
      <c r="BZ303" s="12">
        <f>(BZ$3*temperature!$M413+BZ$4*temperature!$M413^2+BZ$5*temperature!$M413^6)*(M303/M$56)^$BW$1</f>
        <v>-17.110584292855886</v>
      </c>
      <c r="CA303" s="19">
        <f t="shared" si="381"/>
        <v>-5.9021653662227891E-6</v>
      </c>
      <c r="CB303" s="19">
        <f t="shared" si="382"/>
        <v>-3.7901778213722537E-6</v>
      </c>
      <c r="CC303" s="19">
        <f t="shared" si="383"/>
        <v>-3.1367811601512585E-6</v>
      </c>
      <c r="CD303" s="19">
        <f t="shared" si="384"/>
        <v>-2.4121507002479663E-2</v>
      </c>
      <c r="CE303" s="19">
        <f t="shared" si="385"/>
        <v>-2.6466265901318372E-6</v>
      </c>
      <c r="CF303" s="19"/>
      <c r="CG303" s="19"/>
      <c r="CH303" s="19"/>
    </row>
    <row r="304" spans="1:86" x14ac:dyDescent="0.3">
      <c r="A304" s="2">
        <f t="shared" si="328"/>
        <v>2258</v>
      </c>
      <c r="B304" s="5">
        <f t="shared" si="329"/>
        <v>1165.4055283602593</v>
      </c>
      <c r="C304" s="5">
        <f t="shared" si="330"/>
        <v>2964.1691732840022</v>
      </c>
      <c r="D304" s="5">
        <f t="shared" si="331"/>
        <v>4369.9541331768432</v>
      </c>
      <c r="E304" s="15">
        <f t="shared" si="332"/>
        <v>1.227671244901274E-8</v>
      </c>
      <c r="F304" s="15">
        <f t="shared" si="333"/>
        <v>2.4185946745409231E-8</v>
      </c>
      <c r="G304" s="15">
        <f t="shared" si="334"/>
        <v>4.9374749934909955E-8</v>
      </c>
      <c r="H304" s="5">
        <f t="shared" si="335"/>
        <v>286986.42773681704</v>
      </c>
      <c r="I304" s="5">
        <f t="shared" si="336"/>
        <v>146686.10470710511</v>
      </c>
      <c r="J304" s="5">
        <f t="shared" si="337"/>
        <v>51706.730907403165</v>
      </c>
      <c r="K304" s="5">
        <f t="shared" si="338"/>
        <v>246254.56182674086</v>
      </c>
      <c r="L304" s="5">
        <f t="shared" si="339"/>
        <v>49486.414618026552</v>
      </c>
      <c r="M304" s="5">
        <f t="shared" si="340"/>
        <v>11832.328059199494</v>
      </c>
      <c r="N304" s="15">
        <f t="shared" si="341"/>
        <v>-6.2683234940663635E-4</v>
      </c>
      <c r="O304" s="15">
        <f t="shared" si="342"/>
        <v>1.2630126531265606E-3</v>
      </c>
      <c r="P304" s="15">
        <f t="shared" si="343"/>
        <v>1.3016622197072891E-3</v>
      </c>
      <c r="Q304" s="5">
        <f t="shared" si="344"/>
        <v>2777.359409072591</v>
      </c>
      <c r="R304" s="5">
        <f t="shared" si="345"/>
        <v>4208.7827707793094</v>
      </c>
      <c r="S304" s="5">
        <f t="shared" si="346"/>
        <v>2997.5444248205004</v>
      </c>
      <c r="T304" s="5">
        <f t="shared" si="347"/>
        <v>9.6776681426188844</v>
      </c>
      <c r="U304" s="5">
        <f t="shared" si="348"/>
        <v>28.692443494788957</v>
      </c>
      <c r="V304" s="5">
        <f t="shared" si="349"/>
        <v>57.972035211209295</v>
      </c>
      <c r="W304" s="15">
        <f t="shared" si="350"/>
        <v>-1.0734613539272964E-2</v>
      </c>
      <c r="X304" s="15">
        <f t="shared" si="351"/>
        <v>-1.217998157191269E-2</v>
      </c>
      <c r="Y304" s="15">
        <f t="shared" si="352"/>
        <v>-9.7425357312937999E-3</v>
      </c>
      <c r="Z304" s="5">
        <f t="shared" si="367"/>
        <v>2257.8945528540676</v>
      </c>
      <c r="AA304" s="5">
        <f t="shared" si="368"/>
        <v>12657.167151901402</v>
      </c>
      <c r="AB304" s="5">
        <f t="shared" si="369"/>
        <v>75596.396399938516</v>
      </c>
      <c r="AC304" s="16">
        <f t="shared" si="353"/>
        <v>0.84603527369046561</v>
      </c>
      <c r="AD304" s="16">
        <f t="shared" si="354"/>
        <v>3.0949954694941195</v>
      </c>
      <c r="AE304" s="16">
        <f t="shared" si="355"/>
        <v>26.322367203505255</v>
      </c>
      <c r="AF304" s="15">
        <f t="shared" si="356"/>
        <v>-4.0504037456468023E-3</v>
      </c>
      <c r="AG304" s="15">
        <f t="shared" si="357"/>
        <v>2.9673830763510267E-4</v>
      </c>
      <c r="AH304" s="15">
        <f t="shared" si="358"/>
        <v>9.7937136394747881E-3</v>
      </c>
      <c r="AI304" s="1">
        <f t="shared" si="322"/>
        <v>576143.04927494179</v>
      </c>
      <c r="AJ304" s="1">
        <f t="shared" si="323"/>
        <v>288973.74937705975</v>
      </c>
      <c r="AK304" s="1">
        <f t="shared" si="324"/>
        <v>101851.92682365116</v>
      </c>
      <c r="AL304" s="14">
        <f t="shared" si="359"/>
        <v>98.241609946532463</v>
      </c>
      <c r="AM304" s="14">
        <f t="shared" si="360"/>
        <v>24.480981352906252</v>
      </c>
      <c r="AN304" s="14">
        <f t="shared" si="361"/>
        <v>7.6068287505897425</v>
      </c>
      <c r="AO304" s="11">
        <f t="shared" si="362"/>
        <v>1.705456041378238E-3</v>
      </c>
      <c r="AP304" s="11">
        <f t="shared" si="363"/>
        <v>2.1484248040181801E-3</v>
      </c>
      <c r="AQ304" s="11">
        <f t="shared" si="364"/>
        <v>1.9488923732100814E-3</v>
      </c>
      <c r="AR304" s="1">
        <f t="shared" si="370"/>
        <v>286986.42773681704</v>
      </c>
      <c r="AS304" s="1">
        <f t="shared" si="365"/>
        <v>146686.10470710511</v>
      </c>
      <c r="AT304" s="1">
        <f t="shared" si="366"/>
        <v>51706.730907403165</v>
      </c>
      <c r="AU304" s="1">
        <f t="shared" si="325"/>
        <v>57397.285547363412</v>
      </c>
      <c r="AV304" s="1">
        <f t="shared" si="326"/>
        <v>29337.220941421023</v>
      </c>
      <c r="AW304" s="1">
        <f t="shared" si="327"/>
        <v>10341.346181480634</v>
      </c>
      <c r="AX304" s="1">
        <f t="shared" si="386"/>
        <v>197003.64946139269</v>
      </c>
      <c r="AY304" s="1">
        <f t="shared" si="373"/>
        <v>39589.131694421238</v>
      </c>
      <c r="AZ304" s="1">
        <f t="shared" si="374"/>
        <v>9465.8624473595937</v>
      </c>
      <c r="BA304" s="1">
        <f t="shared" si="387"/>
        <v>14207.432612763068</v>
      </c>
      <c r="BB304" s="1">
        <f t="shared" si="388"/>
        <v>31379.613486383463</v>
      </c>
      <c r="BC304" s="1">
        <f t="shared" si="389"/>
        <v>40008.884241516142</v>
      </c>
      <c r="BD304" s="1">
        <f t="shared" si="390"/>
        <v>23.834277230383737</v>
      </c>
      <c r="BE304" s="2">
        <f t="shared" si="396"/>
        <v>0.05</v>
      </c>
      <c r="BF304" s="2">
        <f t="shared" si="397"/>
        <v>3.8949976355871406E-2</v>
      </c>
      <c r="BG304" s="2">
        <f t="shared" si="398"/>
        <v>0.05</v>
      </c>
      <c r="BH304" s="2">
        <f t="shared" si="375"/>
        <v>4.845475921806032E-2</v>
      </c>
      <c r="BI304" s="2">
        <f t="shared" si="391"/>
        <v>2.5000000000000006E-4</v>
      </c>
      <c r="BJ304" s="2">
        <f t="shared" si="376"/>
        <v>1.5171006581229417E-4</v>
      </c>
      <c r="BK304" s="2">
        <f t="shared" si="377"/>
        <v>2.5000000000000006E-4</v>
      </c>
      <c r="BL304" s="2">
        <f t="shared" si="378"/>
        <v>71.74660693420428</v>
      </c>
      <c r="BM304" s="2">
        <f t="shared" si="379"/>
        <v>22.253758598863989</v>
      </c>
      <c r="BN304" s="2">
        <f t="shared" si="380"/>
        <v>12.926682726850794</v>
      </c>
      <c r="BO304" s="2">
        <f t="shared" si="392"/>
        <v>1271.0355644113449</v>
      </c>
      <c r="BP304" s="2">
        <f t="shared" si="393"/>
        <v>90.279605878766205</v>
      </c>
      <c r="BQ304" s="2">
        <f t="shared" si="394"/>
        <v>6.8398407027038166</v>
      </c>
      <c r="BR304" s="11">
        <f t="shared" si="395"/>
        <v>3.0148848226344976E-2</v>
      </c>
      <c r="BS304" s="17">
        <f t="shared" si="371"/>
        <v>1.0650689159450494E-4</v>
      </c>
      <c r="BT304" s="17">
        <f t="shared" si="372"/>
        <v>7.5954655211818119E-4</v>
      </c>
      <c r="BU304" s="12">
        <f>(BU$3*temperature!$I414+BU$4*temperature!$I414^2+BU$5*temperature!$I414^6)*(K304/K$56)^$BW$1</f>
        <v>-27.648946297453055</v>
      </c>
      <c r="BV304" s="12">
        <f>(BV$3*temperature!$I414+BV$4*temperature!$I414^2+BV$5*temperature!$I414^6)*(L304/L$56)^$BW$1</f>
        <v>-19.196623512830676</v>
      </c>
      <c r="BW304" s="12">
        <f>(BW$3*temperature!$I414+BW$4*temperature!$I414^2+BW$5*temperature!$I414^6)*(M304/M$56)^$BW$1</f>
        <v>-17.189812721951995</v>
      </c>
      <c r="BX304" s="12">
        <f>(BX$3*temperature!$M414+BX$4*temperature!$M414^2+BX$5*temperature!$M414^6)*(K304/K$56)^$BW$1</f>
        <v>-27.648952194158252</v>
      </c>
      <c r="BY304" s="12">
        <f>(BY$3*temperature!$M414+BY$4*temperature!$M414^2+BY$5*temperature!$M414^6)*(L304/L$56)^$BW$1</f>
        <v>-19.196627297243133</v>
      </c>
      <c r="BZ304" s="12">
        <f>(BZ$3*temperature!$M414+BZ$4*temperature!$M414^2+BZ$5*temperature!$M414^6)*(M304/M$56)^$BW$1</f>
        <v>-17.189815853508268</v>
      </c>
      <c r="CA304" s="19">
        <f t="shared" si="381"/>
        <v>-5.8967051970171269E-6</v>
      </c>
      <c r="CB304" s="19">
        <f t="shared" si="382"/>
        <v>-3.7844124562980141E-6</v>
      </c>
      <c r="CC304" s="19">
        <f t="shared" si="383"/>
        <v>-3.1315562729616886E-6</v>
      </c>
      <c r="CD304" s="19">
        <f t="shared" si="384"/>
        <v>-2.4093176192558928E-2</v>
      </c>
      <c r="CE304" s="19">
        <f t="shared" si="385"/>
        <v>-2.5660893049081811E-6</v>
      </c>
      <c r="CF304" s="19"/>
      <c r="CG304" s="19"/>
      <c r="CH304" s="19"/>
    </row>
    <row r="305" spans="1:86" x14ac:dyDescent="0.3">
      <c r="A305" s="2">
        <f t="shared" si="328"/>
        <v>2259</v>
      </c>
      <c r="B305" s="5">
        <f t="shared" si="329"/>
        <v>1165.4055419522404</v>
      </c>
      <c r="C305" s="5">
        <f t="shared" si="330"/>
        <v>2964.1692413906785</v>
      </c>
      <c r="D305" s="5">
        <f t="shared" si="331"/>
        <v>4369.9543381539661</v>
      </c>
      <c r="E305" s="15">
        <f t="shared" si="332"/>
        <v>1.1662876826562102E-8</v>
      </c>
      <c r="F305" s="15">
        <f t="shared" si="333"/>
        <v>2.2976649408138768E-8</v>
      </c>
      <c r="G305" s="15">
        <f t="shared" si="334"/>
        <v>4.6906012438164453E-8</v>
      </c>
      <c r="H305" s="5">
        <f t="shared" si="335"/>
        <v>286799.17007422075</v>
      </c>
      <c r="I305" s="5">
        <f t="shared" si="336"/>
        <v>146867.50087590737</v>
      </c>
      <c r="J305" s="5">
        <f t="shared" si="337"/>
        <v>51772.821179043203</v>
      </c>
      <c r="K305" s="5">
        <f t="shared" si="338"/>
        <v>246093.87869718412</v>
      </c>
      <c r="L305" s="5">
        <f t="shared" si="339"/>
        <v>49547.609773793673</v>
      </c>
      <c r="M305" s="5">
        <f t="shared" si="340"/>
        <v>11847.451294173934</v>
      </c>
      <c r="N305" s="15">
        <f t="shared" si="341"/>
        <v>-6.5250823523743673E-4</v>
      </c>
      <c r="O305" s="15">
        <f t="shared" si="342"/>
        <v>1.2366051620322782E-3</v>
      </c>
      <c r="P305" s="15">
        <f t="shared" si="343"/>
        <v>1.2781284375125157E-3</v>
      </c>
      <c r="Q305" s="5">
        <f t="shared" si="344"/>
        <v>2745.7527650954444</v>
      </c>
      <c r="R305" s="5">
        <f t="shared" si="345"/>
        <v>4162.6611803727164</v>
      </c>
      <c r="S305" s="5">
        <f t="shared" si="346"/>
        <v>2972.134801280029</v>
      </c>
      <c r="T305" s="5">
        <f t="shared" si="347"/>
        <v>9.5737821151465372</v>
      </c>
      <c r="U305" s="5">
        <f t="shared" si="348"/>
        <v>28.342970061769282</v>
      </c>
      <c r="V305" s="5">
        <f t="shared" si="349"/>
        <v>57.407240586748266</v>
      </c>
      <c r="W305" s="15">
        <f t="shared" si="350"/>
        <v>-1.0734613539272964E-2</v>
      </c>
      <c r="X305" s="15">
        <f t="shared" si="351"/>
        <v>-1.217998157191269E-2</v>
      </c>
      <c r="Y305" s="15">
        <f t="shared" si="352"/>
        <v>-9.7425357312937999E-3</v>
      </c>
      <c r="Z305" s="5">
        <f t="shared" si="367"/>
        <v>2223.215284991039</v>
      </c>
      <c r="AA305" s="5">
        <f t="shared" si="368"/>
        <v>12522.509649116691</v>
      </c>
      <c r="AB305" s="5">
        <f t="shared" si="369"/>
        <v>75691.452546822082</v>
      </c>
      <c r="AC305" s="16">
        <f t="shared" si="353"/>
        <v>0.84260848924896048</v>
      </c>
      <c r="AD305" s="16">
        <f t="shared" si="354"/>
        <v>3.0959138732118756</v>
      </c>
      <c r="AE305" s="16">
        <f t="shared" si="355"/>
        <v>26.580160930209487</v>
      </c>
      <c r="AF305" s="15">
        <f t="shared" si="356"/>
        <v>-4.0504037456468023E-3</v>
      </c>
      <c r="AG305" s="15">
        <f t="shared" si="357"/>
        <v>2.9673830763510267E-4</v>
      </c>
      <c r="AH305" s="15">
        <f t="shared" si="358"/>
        <v>9.7937136394747881E-3</v>
      </c>
      <c r="AI305" s="1">
        <f t="shared" si="322"/>
        <v>575926.0298948111</v>
      </c>
      <c r="AJ305" s="1">
        <f t="shared" si="323"/>
        <v>289413.59538077482</v>
      </c>
      <c r="AK305" s="1">
        <f t="shared" si="324"/>
        <v>102008.08032276668</v>
      </c>
      <c r="AL305" s="14">
        <f t="shared" si="359"/>
        <v>98.407481226258511</v>
      </c>
      <c r="AM305" s="14">
        <f t="shared" si="360"/>
        <v>24.533050944995889</v>
      </c>
      <c r="AN305" s="14">
        <f t="shared" si="361"/>
        <v>7.6215053922207181</v>
      </c>
      <c r="AO305" s="11">
        <f t="shared" si="362"/>
        <v>1.6884014809644557E-3</v>
      </c>
      <c r="AP305" s="11">
        <f t="shared" si="363"/>
        <v>2.1269405559779984E-3</v>
      </c>
      <c r="AQ305" s="11">
        <f t="shared" si="364"/>
        <v>1.9294034494779806E-3</v>
      </c>
      <c r="AR305" s="1">
        <f t="shared" si="370"/>
        <v>286799.17007422075</v>
      </c>
      <c r="AS305" s="1">
        <f t="shared" si="365"/>
        <v>146867.50087590737</v>
      </c>
      <c r="AT305" s="1">
        <f t="shared" si="366"/>
        <v>51772.821179043203</v>
      </c>
      <c r="AU305" s="1">
        <f t="shared" si="325"/>
        <v>57359.834014844149</v>
      </c>
      <c r="AV305" s="1">
        <f t="shared" si="326"/>
        <v>29373.500175181474</v>
      </c>
      <c r="AW305" s="1">
        <f t="shared" si="327"/>
        <v>10354.564235808641</v>
      </c>
      <c r="AX305" s="1">
        <f t="shared" si="386"/>
        <v>196875.10295774729</v>
      </c>
      <c r="AY305" s="1">
        <f t="shared" si="373"/>
        <v>39638.087819034947</v>
      </c>
      <c r="AZ305" s="1">
        <f t="shared" si="374"/>
        <v>9477.9610353391472</v>
      </c>
      <c r="BA305" s="1">
        <f t="shared" si="387"/>
        <v>14206.672093545505</v>
      </c>
      <c r="BB305" s="1">
        <f t="shared" si="388"/>
        <v>31383.277449841149</v>
      </c>
      <c r="BC305" s="1">
        <f t="shared" si="389"/>
        <v>40014.467914716537</v>
      </c>
      <c r="BD305" s="1">
        <f t="shared" si="390"/>
        <v>23.142776874946708</v>
      </c>
      <c r="BE305" s="2">
        <f t="shared" si="396"/>
        <v>0.05</v>
      </c>
      <c r="BF305" s="2">
        <f t="shared" si="397"/>
        <v>3.8949976355871406E-2</v>
      </c>
      <c r="BG305" s="2">
        <f t="shared" si="398"/>
        <v>0.05</v>
      </c>
      <c r="BH305" s="2">
        <f t="shared" si="375"/>
        <v>4.8469943096844811E-2</v>
      </c>
      <c r="BI305" s="2">
        <f t="shared" si="391"/>
        <v>2.5000000000000006E-4</v>
      </c>
      <c r="BJ305" s="2">
        <f t="shared" si="376"/>
        <v>1.5171006581229417E-4</v>
      </c>
      <c r="BK305" s="2">
        <f t="shared" si="377"/>
        <v>2.5000000000000006E-4</v>
      </c>
      <c r="BL305" s="2">
        <f t="shared" si="378"/>
        <v>71.699792518555199</v>
      </c>
      <c r="BM305" s="2">
        <f t="shared" si="379"/>
        <v>22.281278223571078</v>
      </c>
      <c r="BN305" s="2">
        <f t="shared" si="380"/>
        <v>12.943205294760803</v>
      </c>
      <c r="BO305" s="2">
        <f t="shared" si="392"/>
        <v>1290.0197835558549</v>
      </c>
      <c r="BP305" s="2">
        <f t="shared" si="393"/>
        <v>91.36324661512279</v>
      </c>
      <c r="BQ305" s="2">
        <f t="shared" si="394"/>
        <v>6.8399825128229637</v>
      </c>
      <c r="BR305" s="11">
        <f t="shared" si="395"/>
        <v>3.0124052280927599E-2</v>
      </c>
      <c r="BS305" s="17">
        <f t="shared" si="371"/>
        <v>1.0338980796598743E-4</v>
      </c>
      <c r="BT305" s="17">
        <f t="shared" si="372"/>
        <v>7.3742383700794284E-4</v>
      </c>
      <c r="BU305" s="12">
        <f>(BU$3*temperature!$I415+BU$4*temperature!$I415^2+BU$5*temperature!$I415^6)*(K305/K$56)^$BW$1</f>
        <v>-27.81276043744932</v>
      </c>
      <c r="BV305" s="12">
        <f>(BV$3*temperature!$I415+BV$4*temperature!$I415^2+BV$5*temperature!$I415^6)*(L305/L$56)^$BW$1</f>
        <v>-19.29287639198888</v>
      </c>
      <c r="BW305" s="12">
        <f>(BW$3*temperature!$I415+BW$4*temperature!$I415^2+BW$5*temperature!$I415^6)*(M305/M$56)^$BW$1</f>
        <v>-17.268873050354586</v>
      </c>
      <c r="BX305" s="12">
        <f>(BX$3*temperature!$M415+BX$4*temperature!$M415^2+BX$5*temperature!$M415^6)*(K305/K$56)^$BW$1</f>
        <v>-27.812766328736664</v>
      </c>
      <c r="BY305" s="12">
        <f>(BY$3*temperature!$M415+BY$4*temperature!$M415^2+BY$5*temperature!$M415^6)*(L305/L$56)^$BW$1</f>
        <v>-19.292880170674049</v>
      </c>
      <c r="BZ305" s="12">
        <f>(BZ$3*temperature!$M415+BZ$4*temperature!$M415^2+BZ$5*temperature!$M415^6)*(M305/M$56)^$BW$1</f>
        <v>-17.26887617672088</v>
      </c>
      <c r="CA305" s="19">
        <f t="shared" si="381"/>
        <v>-5.8912873441840929E-6</v>
      </c>
      <c r="CB305" s="19">
        <f t="shared" si="382"/>
        <v>-3.778685169208984E-6</v>
      </c>
      <c r="CC305" s="19">
        <f t="shared" si="383"/>
        <v>-3.1263662947367266E-6</v>
      </c>
      <c r="CD305" s="19">
        <f t="shared" si="384"/>
        <v>-2.4064431714969289E-2</v>
      </c>
      <c r="CE305" s="19">
        <f t="shared" si="385"/>
        <v>-2.4880169738212922E-6</v>
      </c>
      <c r="CF305" s="19"/>
      <c r="CG305" s="19"/>
      <c r="CH305" s="19"/>
    </row>
    <row r="306" spans="1:86" x14ac:dyDescent="0.3">
      <c r="A306" s="2">
        <f t="shared" si="328"/>
        <v>2260</v>
      </c>
      <c r="B306" s="5">
        <f t="shared" si="329"/>
        <v>1165.4055548646224</v>
      </c>
      <c r="C306" s="5">
        <f t="shared" si="330"/>
        <v>2964.169306092022</v>
      </c>
      <c r="D306" s="5">
        <f t="shared" si="331"/>
        <v>4369.9545328822414</v>
      </c>
      <c r="E306" s="15">
        <f t="shared" si="332"/>
        <v>1.1079732985233995E-8</v>
      </c>
      <c r="F306" s="15">
        <f t="shared" si="333"/>
        <v>2.1827816937731829E-8</v>
      </c>
      <c r="G306" s="15">
        <f t="shared" si="334"/>
        <v>4.4560711816256225E-8</v>
      </c>
      <c r="H306" s="5">
        <f t="shared" si="335"/>
        <v>286604.72114060324</v>
      </c>
      <c r="I306" s="5">
        <f t="shared" si="336"/>
        <v>147045.28152802301</v>
      </c>
      <c r="J306" s="5">
        <f t="shared" si="337"/>
        <v>51837.789840942096</v>
      </c>
      <c r="K306" s="5">
        <f t="shared" si="338"/>
        <v>245927.02509805374</v>
      </c>
      <c r="L306" s="5">
        <f t="shared" si="339"/>
        <v>49607.585243465182</v>
      </c>
      <c r="M306" s="5">
        <f t="shared" si="340"/>
        <v>11862.317891612485</v>
      </c>
      <c r="N306" s="15">
        <f t="shared" si="341"/>
        <v>-6.7800792126038179E-4</v>
      </c>
      <c r="O306" s="15">
        <f t="shared" si="342"/>
        <v>1.2104614116670298E-3</v>
      </c>
      <c r="P306" s="15">
        <f t="shared" si="343"/>
        <v>1.2548350754446602E-3</v>
      </c>
      <c r="Q306" s="5">
        <f t="shared" si="344"/>
        <v>2714.4365422471851</v>
      </c>
      <c r="R306" s="5">
        <f t="shared" si="345"/>
        <v>4116.9375027288797</v>
      </c>
      <c r="S306" s="5">
        <f t="shared" si="346"/>
        <v>2946.8720069256951</v>
      </c>
      <c r="T306" s="5">
        <f t="shared" si="347"/>
        <v>9.4710112640312367</v>
      </c>
      <c r="U306" s="5">
        <f t="shared" si="348"/>
        <v>27.997753208723658</v>
      </c>
      <c r="V306" s="5">
        <f t="shared" si="349"/>
        <v>56.84794849409689</v>
      </c>
      <c r="W306" s="15">
        <f t="shared" si="350"/>
        <v>-1.0734613539272964E-2</v>
      </c>
      <c r="X306" s="15">
        <f t="shared" si="351"/>
        <v>-1.217998157191269E-2</v>
      </c>
      <c r="Y306" s="15">
        <f t="shared" si="352"/>
        <v>-9.7425357312937999E-3</v>
      </c>
      <c r="Z306" s="5">
        <f t="shared" si="367"/>
        <v>2189.0124172051273</v>
      </c>
      <c r="AA306" s="5">
        <f t="shared" si="368"/>
        <v>12388.957972968052</v>
      </c>
      <c r="AB306" s="5">
        <f t="shared" si="369"/>
        <v>75784.846804323257</v>
      </c>
      <c r="AC306" s="16">
        <f t="shared" si="353"/>
        <v>0.83919558466799271</v>
      </c>
      <c r="AD306" s="16">
        <f t="shared" si="354"/>
        <v>3.0968325494551965</v>
      </c>
      <c r="AE306" s="16">
        <f t="shared" si="355"/>
        <v>26.840479414851114</v>
      </c>
      <c r="AF306" s="15">
        <f t="shared" si="356"/>
        <v>-4.0504037456468023E-3</v>
      </c>
      <c r="AG306" s="15">
        <f t="shared" si="357"/>
        <v>2.9673830763510267E-4</v>
      </c>
      <c r="AH306" s="15">
        <f t="shared" si="358"/>
        <v>9.7937136394747881E-3</v>
      </c>
      <c r="AI306" s="1">
        <f t="shared" si="322"/>
        <v>575693.26092017419</v>
      </c>
      <c r="AJ306" s="1">
        <f t="shared" si="323"/>
        <v>289845.73601787881</v>
      </c>
      <c r="AK306" s="1">
        <f t="shared" si="324"/>
        <v>102161.83652629866</v>
      </c>
      <c r="AL306" s="14">
        <f t="shared" si="359"/>
        <v>98.571971049928507</v>
      </c>
      <c r="AM306" s="14">
        <f t="shared" si="360"/>
        <v>24.584709482602506</v>
      </c>
      <c r="AN306" s="14">
        <f t="shared" si="361"/>
        <v>7.6360633014267441</v>
      </c>
      <c r="AO306" s="11">
        <f t="shared" si="362"/>
        <v>1.6715174661548111E-3</v>
      </c>
      <c r="AP306" s="11">
        <f t="shared" si="363"/>
        <v>2.1056711504182182E-3</v>
      </c>
      <c r="AQ306" s="11">
        <f t="shared" si="364"/>
        <v>1.9101094149832007E-3</v>
      </c>
      <c r="AR306" s="1">
        <f t="shared" si="370"/>
        <v>286604.72114060324</v>
      </c>
      <c r="AS306" s="1">
        <f t="shared" si="365"/>
        <v>147045.28152802301</v>
      </c>
      <c r="AT306" s="1">
        <f t="shared" si="366"/>
        <v>51837.789840942096</v>
      </c>
      <c r="AU306" s="1">
        <f t="shared" si="325"/>
        <v>57320.94422812065</v>
      </c>
      <c r="AV306" s="1">
        <f t="shared" si="326"/>
        <v>29409.056305604605</v>
      </c>
      <c r="AW306" s="1">
        <f t="shared" si="327"/>
        <v>10367.557968188419</v>
      </c>
      <c r="AX306" s="1">
        <f t="shared" si="386"/>
        <v>196741.620078443</v>
      </c>
      <c r="AY306" s="1">
        <f t="shared" si="373"/>
        <v>39686.068194772139</v>
      </c>
      <c r="AZ306" s="1">
        <f t="shared" si="374"/>
        <v>9489.8543132899886</v>
      </c>
      <c r="BA306" s="1">
        <f t="shared" si="387"/>
        <v>14205.881828767415</v>
      </c>
      <c r="BB306" s="1">
        <f t="shared" si="388"/>
        <v>31386.863977607696</v>
      </c>
      <c r="BC306" s="1">
        <f t="shared" si="389"/>
        <v>40019.949832401733</v>
      </c>
      <c r="BD306" s="1">
        <f t="shared" si="390"/>
        <v>22.471283170887233</v>
      </c>
      <c r="BE306" s="2">
        <f t="shared" si="396"/>
        <v>0.05</v>
      </c>
      <c r="BF306" s="2">
        <f t="shared" si="397"/>
        <v>3.8949976355871406E-2</v>
      </c>
      <c r="BG306" s="2">
        <f t="shared" si="398"/>
        <v>0.05</v>
      </c>
      <c r="BH306" s="2">
        <f t="shared" si="375"/>
        <v>4.8485015377146189E-2</v>
      </c>
      <c r="BI306" s="2">
        <f t="shared" si="391"/>
        <v>2.5000000000000006E-4</v>
      </c>
      <c r="BJ306" s="2">
        <f t="shared" si="376"/>
        <v>1.5171006581229417E-4</v>
      </c>
      <c r="BK306" s="2">
        <f t="shared" si="377"/>
        <v>2.5000000000000006E-4</v>
      </c>
      <c r="BL306" s="2">
        <f t="shared" si="378"/>
        <v>71.651180285150829</v>
      </c>
      <c r="BM306" s="2">
        <f t="shared" si="379"/>
        <v>22.308249338003694</v>
      </c>
      <c r="BN306" s="2">
        <f t="shared" si="380"/>
        <v>12.959447460235527</v>
      </c>
      <c r="BO306" s="2">
        <f t="shared" si="392"/>
        <v>1309.2877815034624</v>
      </c>
      <c r="BP306" s="2">
        <f t="shared" si="393"/>
        <v>92.45991876404473</v>
      </c>
      <c r="BQ306" s="2">
        <f t="shared" si="394"/>
        <v>6.8401259653908726</v>
      </c>
      <c r="BR306" s="11">
        <f t="shared" si="395"/>
        <v>3.0099466205727871E-2</v>
      </c>
      <c r="BS306" s="17">
        <f t="shared" si="371"/>
        <v>1.0036636630031016E-4</v>
      </c>
      <c r="BT306" s="17">
        <f t="shared" si="372"/>
        <v>7.1594547282324546E-4</v>
      </c>
      <c r="BU306" s="12">
        <f>(BU$3*temperature!$I416+BU$4*temperature!$I416^2+BU$5*temperature!$I416^6)*(K306/K$56)^$BW$1</f>
        <v>-27.976433777280658</v>
      </c>
      <c r="BV306" s="12">
        <f>(BV$3*temperature!$I416+BV$4*temperature!$I416^2+BV$5*temperature!$I416^6)*(L306/L$56)^$BW$1</f>
        <v>-19.388943550911129</v>
      </c>
      <c r="BW306" s="12">
        <f>(BW$3*temperature!$I416+BW$4*temperature!$I416^2+BW$5*temperature!$I416^6)*(M306/M$56)^$BW$1</f>
        <v>-17.347763138440378</v>
      </c>
      <c r="BX306" s="12">
        <f>(BX$3*temperature!$M416+BX$4*temperature!$M416^2+BX$5*temperature!$M416^6)*(K306/K$56)^$BW$1</f>
        <v>-27.976439663192277</v>
      </c>
      <c r="BY306" s="12">
        <f>(BY$3*temperature!$M416+BY$4*temperature!$M416^2+BY$5*temperature!$M416^6)*(L306/L$56)^$BW$1</f>
        <v>-19.388947323906745</v>
      </c>
      <c r="BZ306" s="12">
        <f>(BZ$3*temperature!$M416+BZ$4*temperature!$M416^2+BZ$5*temperature!$M416^6)*(M306/M$56)^$BW$1</f>
        <v>-17.347766259651213</v>
      </c>
      <c r="CA306" s="19">
        <f t="shared" si="381"/>
        <v>-5.8859116194298622E-6</v>
      </c>
      <c r="CB306" s="19">
        <f t="shared" si="382"/>
        <v>-3.7729956154919364E-6</v>
      </c>
      <c r="CC306" s="19">
        <f t="shared" si="383"/>
        <v>-3.1212108346778678E-6</v>
      </c>
      <c r="CD306" s="19">
        <f t="shared" si="384"/>
        <v>-2.4035279321262433E-2</v>
      </c>
      <c r="CE306" s="19">
        <f t="shared" si="385"/>
        <v>-2.4123336484880954E-6</v>
      </c>
      <c r="CF306" s="19"/>
      <c r="CG306" s="19"/>
      <c r="CH306" s="19"/>
    </row>
    <row r="307" spans="1:86" x14ac:dyDescent="0.3">
      <c r="A307" s="2">
        <f t="shared" si="328"/>
        <v>2261</v>
      </c>
      <c r="B307" s="5">
        <f t="shared" si="329"/>
        <v>1165.4055671313856</v>
      </c>
      <c r="C307" s="5">
        <f t="shared" si="330"/>
        <v>2964.1693675582997</v>
      </c>
      <c r="D307" s="5">
        <f t="shared" si="331"/>
        <v>4369.9547178741122</v>
      </c>
      <c r="E307" s="15">
        <f t="shared" si="332"/>
        <v>1.0525746335972294E-8</v>
      </c>
      <c r="F307" s="15">
        <f t="shared" si="333"/>
        <v>2.0736426090845238E-8</v>
      </c>
      <c r="G307" s="15">
        <f t="shared" si="334"/>
        <v>4.2332676225443413E-8</v>
      </c>
      <c r="H307" s="5">
        <f t="shared" si="335"/>
        <v>286403.14519438363</v>
      </c>
      <c r="I307" s="5">
        <f t="shared" si="336"/>
        <v>147219.47126359888</v>
      </c>
      <c r="J307" s="5">
        <f t="shared" si="337"/>
        <v>51901.644767825339</v>
      </c>
      <c r="K307" s="5">
        <f t="shared" si="338"/>
        <v>245754.05616034361</v>
      </c>
      <c r="L307" s="5">
        <f t="shared" si="339"/>
        <v>49666.349323645169</v>
      </c>
      <c r="M307" s="5">
        <f t="shared" si="340"/>
        <v>11876.929652276662</v>
      </c>
      <c r="N307" s="15">
        <f t="shared" si="341"/>
        <v>-7.0333440434688921E-4</v>
      </c>
      <c r="O307" s="15">
        <f t="shared" si="342"/>
        <v>1.1845785254731567E-3</v>
      </c>
      <c r="P307" s="15">
        <f t="shared" si="343"/>
        <v>1.2317795558747235E-3</v>
      </c>
      <c r="Q307" s="5">
        <f t="shared" si="344"/>
        <v>2683.4094806839685</v>
      </c>
      <c r="R307" s="5">
        <f t="shared" si="345"/>
        <v>4071.6108002303854</v>
      </c>
      <c r="S307" s="5">
        <f t="shared" si="346"/>
        <v>2921.756657082135</v>
      </c>
      <c r="T307" s="5">
        <f t="shared" si="347"/>
        <v>9.369343618285761</v>
      </c>
      <c r="U307" s="5">
        <f t="shared" si="348"/>
        <v>27.656741090586443</v>
      </c>
      <c r="V307" s="5">
        <f t="shared" si="349"/>
        <v>56.294105324642402</v>
      </c>
      <c r="W307" s="15">
        <f t="shared" si="350"/>
        <v>-1.0734613539272964E-2</v>
      </c>
      <c r="X307" s="15">
        <f t="shared" si="351"/>
        <v>-1.217998157191269E-2</v>
      </c>
      <c r="Y307" s="15">
        <f t="shared" si="352"/>
        <v>-9.7425357312937999E-3</v>
      </c>
      <c r="Z307" s="5">
        <f t="shared" si="367"/>
        <v>2155.2807430229818</v>
      </c>
      <c r="AA307" s="5">
        <f t="shared" si="368"/>
        <v>12256.510558128832</v>
      </c>
      <c r="AB307" s="5">
        <f t="shared" si="369"/>
        <v>75876.590915419525</v>
      </c>
      <c r="AC307" s="16">
        <f t="shared" si="353"/>
        <v>0.83579650372852321</v>
      </c>
      <c r="AD307" s="16">
        <f t="shared" si="354"/>
        <v>3.0977514983049512</v>
      </c>
      <c r="AE307" s="16">
        <f t="shared" si="355"/>
        <v>27.103347384186382</v>
      </c>
      <c r="AF307" s="15">
        <f t="shared" si="356"/>
        <v>-4.0504037456468023E-3</v>
      </c>
      <c r="AG307" s="15">
        <f t="shared" si="357"/>
        <v>2.9673830763510267E-4</v>
      </c>
      <c r="AH307" s="15">
        <f t="shared" si="358"/>
        <v>9.7937136394747881E-3</v>
      </c>
      <c r="AI307" s="1">
        <f t="shared" si="322"/>
        <v>575444.87905627745</v>
      </c>
      <c r="AJ307" s="1">
        <f t="shared" si="323"/>
        <v>290270.21872169554</v>
      </c>
      <c r="AK307" s="1">
        <f t="shared" si="324"/>
        <v>102313.21084185722</v>
      </c>
      <c r="AL307" s="14">
        <f t="shared" si="359"/>
        <v>98.735088173498937</v>
      </c>
      <c r="AM307" s="14">
        <f t="shared" si="360"/>
        <v>24.635959122966444</v>
      </c>
      <c r="AN307" s="14">
        <f t="shared" si="361"/>
        <v>7.6505031606681531</v>
      </c>
      <c r="AO307" s="11">
        <f t="shared" si="362"/>
        <v>1.654802291493263E-3</v>
      </c>
      <c r="AP307" s="11">
        <f t="shared" si="363"/>
        <v>2.084614438914036E-3</v>
      </c>
      <c r="AQ307" s="11">
        <f t="shared" si="364"/>
        <v>1.8910083208333686E-3</v>
      </c>
      <c r="AR307" s="1">
        <f t="shared" si="370"/>
        <v>286403.14519438363</v>
      </c>
      <c r="AS307" s="1">
        <f t="shared" si="365"/>
        <v>147219.47126359888</v>
      </c>
      <c r="AT307" s="1">
        <f t="shared" si="366"/>
        <v>51901.644767825339</v>
      </c>
      <c r="AU307" s="1">
        <f t="shared" si="325"/>
        <v>57280.62903887673</v>
      </c>
      <c r="AV307" s="1">
        <f t="shared" si="326"/>
        <v>29443.89425271978</v>
      </c>
      <c r="AW307" s="1">
        <f t="shared" si="327"/>
        <v>10380.328953565069</v>
      </c>
      <c r="AX307" s="1">
        <f t="shared" si="386"/>
        <v>196603.24492827489</v>
      </c>
      <c r="AY307" s="1">
        <f t="shared" si="373"/>
        <v>39733.079458916138</v>
      </c>
      <c r="AZ307" s="1">
        <f t="shared" si="374"/>
        <v>9501.5437218213301</v>
      </c>
      <c r="BA307" s="1">
        <f t="shared" si="387"/>
        <v>14205.062020078318</v>
      </c>
      <c r="BB307" s="1">
        <f t="shared" si="388"/>
        <v>31390.373841778495</v>
      </c>
      <c r="BC307" s="1">
        <f t="shared" si="389"/>
        <v>40025.331034930445</v>
      </c>
      <c r="BD307" s="1">
        <f t="shared" si="390"/>
        <v>21.81921945849567</v>
      </c>
      <c r="BE307" s="2">
        <f t="shared" si="396"/>
        <v>0.05</v>
      </c>
      <c r="BF307" s="2">
        <f t="shared" si="397"/>
        <v>3.8949976355871406E-2</v>
      </c>
      <c r="BG307" s="2">
        <f t="shared" si="398"/>
        <v>0.05</v>
      </c>
      <c r="BH307" s="2">
        <f t="shared" si="375"/>
        <v>4.8499976097290426E-2</v>
      </c>
      <c r="BI307" s="2">
        <f t="shared" si="391"/>
        <v>2.5000000000000006E-4</v>
      </c>
      <c r="BJ307" s="2">
        <f t="shared" si="376"/>
        <v>1.5171006581229417E-4</v>
      </c>
      <c r="BK307" s="2">
        <f t="shared" si="377"/>
        <v>2.5000000000000006E-4</v>
      </c>
      <c r="BL307" s="2">
        <f t="shared" si="378"/>
        <v>71.600786298595921</v>
      </c>
      <c r="BM307" s="2">
        <f t="shared" si="379"/>
        <v>22.334675674251738</v>
      </c>
      <c r="BN307" s="2">
        <f t="shared" si="380"/>
        <v>12.975411191956338</v>
      </c>
      <c r="BO307" s="2">
        <f t="shared" si="392"/>
        <v>1328.8437996837324</v>
      </c>
      <c r="BP307" s="2">
        <f t="shared" si="393"/>
        <v>93.569779059799401</v>
      </c>
      <c r="BQ307" s="2">
        <f t="shared" si="394"/>
        <v>6.840271042973014</v>
      </c>
      <c r="BR307" s="11">
        <f t="shared" si="395"/>
        <v>3.0075087236975911E-2</v>
      </c>
      <c r="BS307" s="17">
        <f t="shared" si="371"/>
        <v>9.7433664993536975E-5</v>
      </c>
      <c r="BT307" s="17">
        <f t="shared" si="372"/>
        <v>6.9509269206140332E-4</v>
      </c>
      <c r="BU307" s="12">
        <f>(BU$3*temperature!$I417+BU$4*temperature!$I417^2+BU$5*temperature!$I417^6)*(K307/K$56)^$BW$1</f>
        <v>-28.139968253517704</v>
      </c>
      <c r="BV307" s="12">
        <f>(BV$3*temperature!$I417+BV$4*temperature!$I417^2+BV$5*temperature!$I417^6)*(L307/L$56)^$BW$1</f>
        <v>-19.484826170174866</v>
      </c>
      <c r="BW307" s="12">
        <f>(BW$3*temperature!$I417+BW$4*temperature!$I417^2+BW$5*temperature!$I417^6)*(M307/M$56)^$BW$1</f>
        <v>-17.426483983359791</v>
      </c>
      <c r="BX307" s="12">
        <f>(BX$3*temperature!$M417+BX$4*temperature!$M417^2+BX$5*temperature!$M417^6)*(K307/K$56)^$BW$1</f>
        <v>-28.13997413409545</v>
      </c>
      <c r="BY307" s="12">
        <f>(BY$3*temperature!$M417+BY$4*temperature!$M417^2+BY$5*temperature!$M417^6)*(L307/L$56)^$BW$1</f>
        <v>-19.484829937518263</v>
      </c>
      <c r="BZ307" s="12">
        <f>(BZ$3*temperature!$M417+BZ$4*temperature!$M417^2+BZ$5*temperature!$M417^6)*(M307/M$56)^$BW$1</f>
        <v>-17.426487099449314</v>
      </c>
      <c r="CA307" s="19">
        <f t="shared" si="381"/>
        <v>-5.8805777456427677E-6</v>
      </c>
      <c r="CB307" s="19">
        <f t="shared" si="382"/>
        <v>-3.7673433972429393E-6</v>
      </c>
      <c r="CC307" s="19">
        <f t="shared" si="383"/>
        <v>-3.1160895233028896E-6</v>
      </c>
      <c r="CD307" s="19">
        <f t="shared" si="384"/>
        <v>-2.4005724364259115E-2</v>
      </c>
      <c r="CE307" s="19">
        <f t="shared" si="385"/>
        <v>-2.3389657056344111E-6</v>
      </c>
      <c r="CF307" s="19"/>
      <c r="CG307" s="19"/>
      <c r="CH307" s="19"/>
    </row>
    <row r="308" spans="1:86" x14ac:dyDescent="0.3">
      <c r="A308" s="2">
        <f t="shared" si="328"/>
        <v>2262</v>
      </c>
      <c r="B308" s="5">
        <f t="shared" si="329"/>
        <v>1165.4055787848108</v>
      </c>
      <c r="C308" s="5">
        <f t="shared" si="330"/>
        <v>2964.1694259512647</v>
      </c>
      <c r="D308" s="5">
        <f t="shared" si="331"/>
        <v>4369.9548936163965</v>
      </c>
      <c r="E308" s="15">
        <f t="shared" si="332"/>
        <v>9.9994590191736791E-9</v>
      </c>
      <c r="F308" s="15">
        <f t="shared" si="333"/>
        <v>1.9699604786302975E-8</v>
      </c>
      <c r="G308" s="15">
        <f t="shared" si="334"/>
        <v>4.021604241417124E-8</v>
      </c>
      <c r="H308" s="5">
        <f t="shared" si="335"/>
        <v>286194.50604310841</v>
      </c>
      <c r="I308" s="5">
        <f t="shared" si="336"/>
        <v>147390.09471282098</v>
      </c>
      <c r="J308" s="5">
        <f t="shared" si="337"/>
        <v>51964.393835528645</v>
      </c>
      <c r="K308" s="5">
        <f t="shared" si="338"/>
        <v>245575.02662852235</v>
      </c>
      <c r="L308" s="5">
        <f t="shared" si="339"/>
        <v>49723.910321192379</v>
      </c>
      <c r="M308" s="5">
        <f t="shared" si="340"/>
        <v>11891.288377241128</v>
      </c>
      <c r="N308" s="15">
        <f t="shared" si="341"/>
        <v>-7.2849064881541636E-4</v>
      </c>
      <c r="O308" s="15">
        <f t="shared" si="342"/>
        <v>1.1589536644240894E-3</v>
      </c>
      <c r="P308" s="15">
        <f t="shared" si="343"/>
        <v>1.20895933417553E-3</v>
      </c>
      <c r="Q308" s="5">
        <f t="shared" si="344"/>
        <v>2652.670289190974</v>
      </c>
      <c r="R308" s="5">
        <f t="shared" si="345"/>
        <v>4026.680068299007</v>
      </c>
      <c r="S308" s="5">
        <f t="shared" si="346"/>
        <v>2896.7893265198754</v>
      </c>
      <c r="T308" s="5">
        <f t="shared" si="347"/>
        <v>9.2687673354268103</v>
      </c>
      <c r="U308" s="5">
        <f t="shared" si="348"/>
        <v>27.319882493763942</v>
      </c>
      <c r="V308" s="5">
        <f t="shared" si="349"/>
        <v>55.745657992055854</v>
      </c>
      <c r="W308" s="15">
        <f t="shared" si="350"/>
        <v>-1.0734613539272964E-2</v>
      </c>
      <c r="X308" s="15">
        <f t="shared" si="351"/>
        <v>-1.217998157191269E-2</v>
      </c>
      <c r="Y308" s="15">
        <f t="shared" si="352"/>
        <v>-9.7425357312937999E-3</v>
      </c>
      <c r="Z308" s="5">
        <f t="shared" si="367"/>
        <v>2122.0150762394369</v>
      </c>
      <c r="AA308" s="5">
        <f t="shared" si="368"/>
        <v>12125.165631031621</v>
      </c>
      <c r="AB308" s="5">
        <f t="shared" si="369"/>
        <v>75966.696624523625</v>
      </c>
      <c r="AC308" s="16">
        <f t="shared" si="353"/>
        <v>0.83241119043922274</v>
      </c>
      <c r="AD308" s="16">
        <f t="shared" si="354"/>
        <v>3.0986707198420325</v>
      </c>
      <c r="AE308" s="16">
        <f t="shared" si="355"/>
        <v>27.36878980713831</v>
      </c>
      <c r="AF308" s="15">
        <f t="shared" si="356"/>
        <v>-4.0504037456468023E-3</v>
      </c>
      <c r="AG308" s="15">
        <f t="shared" si="357"/>
        <v>2.9673830763510267E-4</v>
      </c>
      <c r="AH308" s="15">
        <f t="shared" si="358"/>
        <v>9.7937136394747881E-3</v>
      </c>
      <c r="AI308" s="1">
        <f t="shared" si="322"/>
        <v>575181.02018952637</v>
      </c>
      <c r="AJ308" s="1">
        <f t="shared" si="323"/>
        <v>290687.09110224579</v>
      </c>
      <c r="AK308" s="1">
        <f t="shared" si="324"/>
        <v>102462.21871123656</v>
      </c>
      <c r="AL308" s="14">
        <f t="shared" si="359"/>
        <v>98.896841353157612</v>
      </c>
      <c r="AM308" s="14">
        <f t="shared" si="360"/>
        <v>24.686802034309633</v>
      </c>
      <c r="AN308" s="14">
        <f t="shared" si="361"/>
        <v>7.6648256541521844</v>
      </c>
      <c r="AO308" s="11">
        <f t="shared" si="362"/>
        <v>1.6382542685783304E-3</v>
      </c>
      <c r="AP308" s="11">
        <f t="shared" si="363"/>
        <v>2.0637682945248955E-3</v>
      </c>
      <c r="AQ308" s="11">
        <f t="shared" si="364"/>
        <v>1.8720982376250349E-3</v>
      </c>
      <c r="AR308" s="1">
        <f t="shared" si="370"/>
        <v>286194.50604310841</v>
      </c>
      <c r="AS308" s="1">
        <f t="shared" si="365"/>
        <v>147390.09471282098</v>
      </c>
      <c r="AT308" s="1">
        <f t="shared" si="366"/>
        <v>51964.393835528645</v>
      </c>
      <c r="AU308" s="1">
        <f t="shared" si="325"/>
        <v>57238.901208621683</v>
      </c>
      <c r="AV308" s="1">
        <f t="shared" si="326"/>
        <v>29478.018942564198</v>
      </c>
      <c r="AW308" s="1">
        <f t="shared" si="327"/>
        <v>10392.878767105729</v>
      </c>
      <c r="AX308" s="1">
        <f t="shared" si="386"/>
        <v>196460.02130281786</v>
      </c>
      <c r="AY308" s="1">
        <f t="shared" si="373"/>
        <v>39779.128256953903</v>
      </c>
      <c r="AZ308" s="1">
        <f t="shared" si="374"/>
        <v>9513.0307017929008</v>
      </c>
      <c r="BA308" s="1">
        <f t="shared" si="387"/>
        <v>14204.212865665193</v>
      </c>
      <c r="BB308" s="1">
        <f t="shared" si="388"/>
        <v>31393.807806014323</v>
      </c>
      <c r="BC308" s="1">
        <f t="shared" si="389"/>
        <v>40030.612551395803</v>
      </c>
      <c r="BD308" s="1">
        <f t="shared" si="390"/>
        <v>21.186025613534749</v>
      </c>
      <c r="BE308" s="2">
        <f t="shared" si="396"/>
        <v>0.05</v>
      </c>
      <c r="BF308" s="2">
        <f t="shared" si="397"/>
        <v>3.8949976355871406E-2</v>
      </c>
      <c r="BG308" s="2">
        <f t="shared" si="398"/>
        <v>0.05</v>
      </c>
      <c r="BH308" s="2">
        <f t="shared" si="375"/>
        <v>4.8514825314301693E-2</v>
      </c>
      <c r="BI308" s="2">
        <f t="shared" si="391"/>
        <v>2.5000000000000006E-4</v>
      </c>
      <c r="BJ308" s="2">
        <f t="shared" si="376"/>
        <v>1.5171006581229417E-4</v>
      </c>
      <c r="BK308" s="2">
        <f t="shared" si="377"/>
        <v>2.5000000000000006E-4</v>
      </c>
      <c r="BL308" s="2">
        <f t="shared" si="378"/>
        <v>71.548626510777126</v>
      </c>
      <c r="BM308" s="2">
        <f t="shared" si="379"/>
        <v>22.360560968962343</v>
      </c>
      <c r="BN308" s="2">
        <f t="shared" si="380"/>
        <v>12.991098458882163</v>
      </c>
      <c r="BO308" s="2">
        <f t="shared" si="392"/>
        <v>1348.692142896047</v>
      </c>
      <c r="BP308" s="2">
        <f t="shared" si="393"/>
        <v>94.69298612237742</v>
      </c>
      <c r="BQ308" s="2">
        <f t="shared" si="394"/>
        <v>6.8404177283593333</v>
      </c>
      <c r="BR308" s="11">
        <f t="shared" si="395"/>
        <v>3.0050912645484845E-2</v>
      </c>
      <c r="BS308" s="17">
        <f t="shared" si="371"/>
        <v>9.4588895703601929E-5</v>
      </c>
      <c r="BT308" s="17">
        <f t="shared" si="372"/>
        <v>6.7484727384602258E-4</v>
      </c>
      <c r="BU308" s="12">
        <f>(BU$3*temperature!$I418+BU$4*temperature!$I418^2+BU$5*temperature!$I418^6)*(K308/K$56)^$BW$1</f>
        <v>-28.303365825302134</v>
      </c>
      <c r="BV308" s="12">
        <f>(BV$3*temperature!$I418+BV$4*temperature!$I418^2+BV$5*temperature!$I418^6)*(L308/L$56)^$BW$1</f>
        <v>-19.580525430843913</v>
      </c>
      <c r="BW308" s="12">
        <f>(BW$3*temperature!$I418+BW$4*temperature!$I418^2+BW$5*temperature!$I418^6)*(M308/M$56)^$BW$1</f>
        <v>-17.505036581778764</v>
      </c>
      <c r="BX308" s="12">
        <f>(BX$3*temperature!$M418+BX$4*temperature!$M418^2+BX$5*temperature!$M418^6)*(K308/K$56)^$BW$1</f>
        <v>-28.3033717005877</v>
      </c>
      <c r="BY308" s="12">
        <f>(BY$3*temperature!$M418+BY$4*temperature!$M418^2+BY$5*temperature!$M418^6)*(L308/L$56)^$BW$1</f>
        <v>-19.580529192572087</v>
      </c>
      <c r="BZ308" s="12">
        <f>(BZ$3*temperature!$M418+BZ$4*temperature!$M418^2+BZ$5*temperature!$M418^6)*(M308/M$56)^$BW$1</f>
        <v>-17.505039692780759</v>
      </c>
      <c r="CA308" s="19">
        <f t="shared" si="381"/>
        <v>-5.8752855665034076E-6</v>
      </c>
      <c r="CB308" s="19">
        <f t="shared" si="382"/>
        <v>-3.7617281734014796E-6</v>
      </c>
      <c r="CC308" s="19">
        <f t="shared" si="383"/>
        <v>-3.1110019946822831E-6</v>
      </c>
      <c r="CD308" s="19">
        <f t="shared" si="384"/>
        <v>-2.3975772552039639E-2</v>
      </c>
      <c r="CE308" s="19">
        <f t="shared" si="385"/>
        <v>-2.2678418493381595E-6</v>
      </c>
      <c r="CF308" s="19"/>
      <c r="CG308" s="19"/>
      <c r="CH308" s="19"/>
    </row>
    <row r="309" spans="1:86" x14ac:dyDescent="0.3">
      <c r="A309" s="2">
        <f t="shared" si="328"/>
        <v>2263</v>
      </c>
      <c r="B309" s="5">
        <f t="shared" si="329"/>
        <v>1165.4055898555648</v>
      </c>
      <c r="C309" s="5">
        <f t="shared" si="330"/>
        <v>2964.1694814245825</v>
      </c>
      <c r="D309" s="5">
        <f t="shared" si="331"/>
        <v>4369.9550605715731</v>
      </c>
      <c r="E309" s="15">
        <f t="shared" si="332"/>
        <v>9.499486068214995E-9</v>
      </c>
      <c r="F309" s="15">
        <f t="shared" si="333"/>
        <v>1.8714624546987826E-8</v>
      </c>
      <c r="G309" s="15">
        <f t="shared" si="334"/>
        <v>3.8205240293462678E-8</v>
      </c>
      <c r="H309" s="5">
        <f t="shared" si="335"/>
        <v>285978.86704150611</v>
      </c>
      <c r="I309" s="5">
        <f t="shared" si="336"/>
        <v>147557.17653132617</v>
      </c>
      <c r="J309" s="5">
        <f t="shared" si="337"/>
        <v>52026.04491975058</v>
      </c>
      <c r="K309" s="5">
        <f t="shared" si="338"/>
        <v>245389.9908588469</v>
      </c>
      <c r="L309" s="5">
        <f t="shared" si="339"/>
        <v>49780.276551666699</v>
      </c>
      <c r="M309" s="5">
        <f t="shared" si="340"/>
        <v>11905.395867605508</v>
      </c>
      <c r="N309" s="15">
        <f t="shared" si="341"/>
        <v>-7.5347958713800622E-4</v>
      </c>
      <c r="O309" s="15">
        <f t="shared" si="342"/>
        <v>1.133584026481893E-3</v>
      </c>
      <c r="P309" s="15">
        <f t="shared" si="343"/>
        <v>1.1863718982192406E-3</v>
      </c>
      <c r="Q309" s="5">
        <f t="shared" si="344"/>
        <v>2622.2176464102076</v>
      </c>
      <c r="R309" s="5">
        <f t="shared" si="345"/>
        <v>3982.1442374978637</v>
      </c>
      <c r="S309" s="5">
        <f t="shared" si="346"/>
        <v>2871.9705503016571</v>
      </c>
      <c r="T309" s="5">
        <f t="shared" si="347"/>
        <v>9.1692707000955664</v>
      </c>
      <c r="U309" s="5">
        <f t="shared" si="348"/>
        <v>26.987126828443078</v>
      </c>
      <c r="V309" s="5">
        <f t="shared" si="349"/>
        <v>55.202553927203766</v>
      </c>
      <c r="W309" s="15">
        <f t="shared" si="350"/>
        <v>-1.0734613539272964E-2</v>
      </c>
      <c r="X309" s="15">
        <f t="shared" si="351"/>
        <v>-1.217998157191269E-2</v>
      </c>
      <c r="Y309" s="15">
        <f t="shared" si="352"/>
        <v>-9.7425357312937999E-3</v>
      </c>
      <c r="Z309" s="5">
        <f t="shared" si="367"/>
        <v>2089.2102520778121</v>
      </c>
      <c r="AA309" s="5">
        <f t="shared" si="368"/>
        <v>11994.921215939446</v>
      </c>
      <c r="AB309" s="5">
        <f t="shared" si="369"/>
        <v>76055.175675614388</v>
      </c>
      <c r="AC309" s="16">
        <f t="shared" si="353"/>
        <v>0.82903958903554942</v>
      </c>
      <c r="AD309" s="16">
        <f t="shared" si="354"/>
        <v>3.0995902141473568</v>
      </c>
      <c r="AE309" s="16">
        <f t="shared" si="355"/>
        <v>27.636831897168399</v>
      </c>
      <c r="AF309" s="15">
        <f t="shared" si="356"/>
        <v>-4.0504037456468023E-3</v>
      </c>
      <c r="AG309" s="15">
        <f t="shared" si="357"/>
        <v>2.9673830763510267E-4</v>
      </c>
      <c r="AH309" s="15">
        <f t="shared" si="358"/>
        <v>9.7937136394747881E-3</v>
      </c>
      <c r="AI309" s="1">
        <f t="shared" si="322"/>
        <v>574901.81937919545</v>
      </c>
      <c r="AJ309" s="1">
        <f t="shared" si="323"/>
        <v>291096.40093458543</v>
      </c>
      <c r="AK309" s="1">
        <f t="shared" si="324"/>
        <v>102608.87560721865</v>
      </c>
      <c r="AL309" s="14">
        <f t="shared" si="359"/>
        <v>99.057239343928373</v>
      </c>
      <c r="AM309" s="14">
        <f t="shared" si="360"/>
        <v>24.737240395247934</v>
      </c>
      <c r="AN309" s="14">
        <f t="shared" si="361"/>
        <v>7.6790314676850366</v>
      </c>
      <c r="AO309" s="11">
        <f t="shared" si="362"/>
        <v>1.621871725892547E-3</v>
      </c>
      <c r="AP309" s="11">
        <f t="shared" si="363"/>
        <v>2.0431306115796465E-3</v>
      </c>
      <c r="AQ309" s="11">
        <f t="shared" si="364"/>
        <v>1.8533772552487846E-3</v>
      </c>
      <c r="AR309" s="1">
        <f t="shared" si="370"/>
        <v>285978.86704150611</v>
      </c>
      <c r="AS309" s="1">
        <f t="shared" si="365"/>
        <v>147557.17653132617</v>
      </c>
      <c r="AT309" s="1">
        <f t="shared" si="366"/>
        <v>52026.04491975058</v>
      </c>
      <c r="AU309" s="1">
        <f t="shared" si="325"/>
        <v>57195.773408301226</v>
      </c>
      <c r="AV309" s="1">
        <f t="shared" si="326"/>
        <v>29511.435306265237</v>
      </c>
      <c r="AW309" s="1">
        <f t="shared" si="327"/>
        <v>10405.208983950117</v>
      </c>
      <c r="AX309" s="1">
        <f t="shared" si="386"/>
        <v>196311.99268707749</v>
      </c>
      <c r="AY309" s="1">
        <f t="shared" si="373"/>
        <v>39824.221241333355</v>
      </c>
      <c r="AZ309" s="1">
        <f t="shared" si="374"/>
        <v>9524.3166940844058</v>
      </c>
      <c r="BA309" s="1">
        <f t="shared" si="387"/>
        <v>14203.334560290228</v>
      </c>
      <c r="BB309" s="1">
        <f t="shared" si="388"/>
        <v>31397.166625653848</v>
      </c>
      <c r="BC309" s="1">
        <f t="shared" si="389"/>
        <v>40035.795399777046</v>
      </c>
      <c r="BD309" s="1">
        <f t="shared" si="390"/>
        <v>20.571157576516331</v>
      </c>
      <c r="BE309" s="2">
        <f t="shared" si="396"/>
        <v>0.05</v>
      </c>
      <c r="BF309" s="2">
        <f t="shared" si="397"/>
        <v>3.8949976355871406E-2</v>
      </c>
      <c r="BG309" s="2">
        <f t="shared" si="398"/>
        <v>0.05</v>
      </c>
      <c r="BH309" s="2">
        <f t="shared" si="375"/>
        <v>4.8529563103537177E-2</v>
      </c>
      <c r="BI309" s="2">
        <f t="shared" si="391"/>
        <v>2.5000000000000006E-4</v>
      </c>
      <c r="BJ309" s="2">
        <f t="shared" si="376"/>
        <v>1.5171006581229417E-4</v>
      </c>
      <c r="BK309" s="2">
        <f t="shared" si="377"/>
        <v>2.5000000000000006E-4</v>
      </c>
      <c r="BL309" s="2">
        <f t="shared" si="378"/>
        <v>71.494716760376548</v>
      </c>
      <c r="BM309" s="2">
        <f t="shared" si="379"/>
        <v>22.385908962643803</v>
      </c>
      <c r="BN309" s="2">
        <f t="shared" si="380"/>
        <v>13.006511229937649</v>
      </c>
      <c r="BO309" s="2">
        <f t="shared" si="392"/>
        <v>1368.8371802554936</v>
      </c>
      <c r="BP309" s="2">
        <f t="shared" si="393"/>
        <v>95.829700480182169</v>
      </c>
      <c r="BQ309" s="2">
        <f t="shared" si="394"/>
        <v>6.8405660045607819</v>
      </c>
      <c r="BR309" s="11">
        <f t="shared" si="395"/>
        <v>3.0026939736051056E-2</v>
      </c>
      <c r="BS309" s="17">
        <f t="shared" si="371"/>
        <v>9.1829340222289405E-5</v>
      </c>
      <c r="BT309" s="17">
        <f t="shared" si="372"/>
        <v>6.5519152800584712E-4</v>
      </c>
      <c r="BU309" s="12">
        <f>(BU$3*temperature!$I419+BU$4*temperature!$I419^2+BU$5*temperature!$I419^6)*(K309/K$56)^$BW$1</f>
        <v>-28.466628473406118</v>
      </c>
      <c r="BV309" s="12">
        <f>(BV$3*temperature!$I419+BV$4*temperature!$I419^2+BV$5*temperature!$I419^6)*(L309/L$56)^$BW$1</f>
        <v>-19.676042513888468</v>
      </c>
      <c r="BW309" s="12">
        <f>(BW$3*temperature!$I419+BW$4*temperature!$I419^2+BW$5*temperature!$I419^6)*(M309/M$56)^$BW$1</f>
        <v>-17.583421929419487</v>
      </c>
      <c r="BX309" s="12">
        <f>(BX$3*temperature!$M419+BX$4*temperature!$M419^2+BX$5*temperature!$M419^6)*(K309/K$56)^$BW$1</f>
        <v>-28.466634343440923</v>
      </c>
      <c r="BY309" s="12">
        <f>(BY$3*temperature!$M419+BY$4*temperature!$M419^2+BY$5*temperature!$M419^6)*(L309/L$56)^$BW$1</f>
        <v>-19.676046270038011</v>
      </c>
      <c r="BZ309" s="12">
        <f>(BZ$3*temperature!$M419+BZ$4*temperature!$M419^2+BZ$5*temperature!$M419^6)*(M309/M$56)^$BW$1</f>
        <v>-17.583425035367352</v>
      </c>
      <c r="CA309" s="19">
        <f t="shared" si="381"/>
        <v>-5.870034804900115E-6</v>
      </c>
      <c r="CB309" s="19">
        <f t="shared" si="382"/>
        <v>-3.7561495425109115E-6</v>
      </c>
      <c r="CC309" s="19">
        <f t="shared" si="383"/>
        <v>-3.1059478651229711E-6</v>
      </c>
      <c r="CD309" s="19">
        <f t="shared" si="384"/>
        <v>-2.3945429072711771E-2</v>
      </c>
      <c r="CE309" s="19">
        <f t="shared" si="385"/>
        <v>-2.1988929530867493E-6</v>
      </c>
      <c r="CF309" s="19"/>
      <c r="CG309" s="19"/>
      <c r="CH309" s="19"/>
    </row>
    <row r="310" spans="1:86" x14ac:dyDescent="0.3">
      <c r="A310" s="2">
        <f t="shared" si="328"/>
        <v>2264</v>
      </c>
      <c r="B310" s="5">
        <f t="shared" si="329"/>
        <v>1165.4056003727812</v>
      </c>
      <c r="C310" s="5">
        <f t="shared" si="330"/>
        <v>2964.1695341242353</v>
      </c>
      <c r="D310" s="5">
        <f t="shared" si="331"/>
        <v>4369.9552191789971</v>
      </c>
      <c r="E310" s="15">
        <f t="shared" si="332"/>
        <v>9.0245117648042454E-9</v>
      </c>
      <c r="F310" s="15">
        <f t="shared" si="333"/>
        <v>1.7778893319638433E-8</v>
      </c>
      <c r="G310" s="15">
        <f t="shared" si="334"/>
        <v>3.629497827878954E-8</v>
      </c>
      <c r="H310" s="5">
        <f t="shared" si="335"/>
        <v>285756.29108968296</v>
      </c>
      <c r="I310" s="5">
        <f t="shared" si="336"/>
        <v>147720.74139571632</v>
      </c>
      <c r="J310" s="5">
        <f t="shared" si="337"/>
        <v>52086.605894835113</v>
      </c>
      <c r="K310" s="5">
        <f t="shared" si="338"/>
        <v>245199.00281779782</v>
      </c>
      <c r="L310" s="5">
        <f t="shared" si="339"/>
        <v>49835.456337810472</v>
      </c>
      <c r="M310" s="5">
        <f t="shared" si="340"/>
        <v>11919.253924213177</v>
      </c>
      <c r="N310" s="15">
        <f t="shared" si="341"/>
        <v>-7.7830412063928378E-4</v>
      </c>
      <c r="O310" s="15">
        <f t="shared" si="342"/>
        <v>1.1084668460308311E-3</v>
      </c>
      <c r="P310" s="15">
        <f t="shared" si="343"/>
        <v>1.1640147679068402E-3</v>
      </c>
      <c r="Q310" s="5">
        <f t="shared" si="344"/>
        <v>2592.0502020408362</v>
      </c>
      <c r="R310" s="5">
        <f t="shared" si="345"/>
        <v>3938.0021755946468</v>
      </c>
      <c r="S310" s="5">
        <f t="shared" si="346"/>
        <v>2847.3008246182508</v>
      </c>
      <c r="T310" s="5">
        <f t="shared" si="347"/>
        <v>9.0708421226930618</v>
      </c>
      <c r="U310" s="5">
        <f t="shared" si="348"/>
        <v>26.658424120993772</v>
      </c>
      <c r="V310" s="5">
        <f t="shared" si="349"/>
        <v>54.664741073109312</v>
      </c>
      <c r="W310" s="15">
        <f t="shared" si="350"/>
        <v>-1.0734613539272964E-2</v>
      </c>
      <c r="X310" s="15">
        <f t="shared" si="351"/>
        <v>-1.217998157191269E-2</v>
      </c>
      <c r="Y310" s="15">
        <f t="shared" si="352"/>
        <v>-9.7425357312937999E-3</v>
      </c>
      <c r="Z310" s="5">
        <f t="shared" si="367"/>
        <v>2056.8611283003656</v>
      </c>
      <c r="AA310" s="5">
        <f t="shared" si="368"/>
        <v>11865.775140911554</v>
      </c>
      <c r="AB310" s="5">
        <f t="shared" si="369"/>
        <v>76142.039810410992</v>
      </c>
      <c r="AC310" s="16">
        <f t="shared" si="353"/>
        <v>0.82568164397883037</v>
      </c>
      <c r="AD310" s="16">
        <f t="shared" si="354"/>
        <v>3.1005099813018653</v>
      </c>
      <c r="AE310" s="16">
        <f t="shared" si="355"/>
        <v>27.90749911467157</v>
      </c>
      <c r="AF310" s="15">
        <f t="shared" si="356"/>
        <v>-4.0504037456468023E-3</v>
      </c>
      <c r="AG310" s="15">
        <f t="shared" si="357"/>
        <v>2.9673830763510267E-4</v>
      </c>
      <c r="AH310" s="15">
        <f t="shared" si="358"/>
        <v>9.7937136394747881E-3</v>
      </c>
      <c r="AI310" s="1">
        <f t="shared" si="322"/>
        <v>574607.41084957717</v>
      </c>
      <c r="AJ310" s="1">
        <f t="shared" si="323"/>
        <v>291498.19614739215</v>
      </c>
      <c r="AK310" s="1">
        <f t="shared" si="324"/>
        <v>102753.1970304469</v>
      </c>
      <c r="AL310" s="14">
        <f t="shared" si="359"/>
        <v>99.216290898307903</v>
      </c>
      <c r="AM310" s="14">
        <f t="shared" si="360"/>
        <v>24.787276394214498</v>
      </c>
      <c r="AN310" s="14">
        <f t="shared" si="361"/>
        <v>7.693121288526938</v>
      </c>
      <c r="AO310" s="11">
        <f t="shared" si="362"/>
        <v>1.6056530086336215E-3</v>
      </c>
      <c r="AP310" s="11">
        <f t="shared" si="363"/>
        <v>2.0226993054638502E-3</v>
      </c>
      <c r="AQ310" s="11">
        <f t="shared" si="364"/>
        <v>1.8348434826962966E-3</v>
      </c>
      <c r="AR310" s="1">
        <f t="shared" si="370"/>
        <v>285756.29108968296</v>
      </c>
      <c r="AS310" s="1">
        <f t="shared" si="365"/>
        <v>147720.74139571632</v>
      </c>
      <c r="AT310" s="1">
        <f t="shared" si="366"/>
        <v>52086.605894835113</v>
      </c>
      <c r="AU310" s="1">
        <f t="shared" si="325"/>
        <v>57151.258217936593</v>
      </c>
      <c r="AV310" s="1">
        <f t="shared" si="326"/>
        <v>29544.148279143265</v>
      </c>
      <c r="AW310" s="1">
        <f t="shared" si="327"/>
        <v>10417.321178967024</v>
      </c>
      <c r="AX310" s="1">
        <f t="shared" si="386"/>
        <v>196159.20225423828</v>
      </c>
      <c r="AY310" s="1">
        <f t="shared" si="373"/>
        <v>39868.365070248372</v>
      </c>
      <c r="AZ310" s="1">
        <f t="shared" si="374"/>
        <v>9535.4031393705409</v>
      </c>
      <c r="BA310" s="1">
        <f t="shared" si="387"/>
        <v>14202.427295327667</v>
      </c>
      <c r="BB310" s="1">
        <f t="shared" si="388"/>
        <v>31400.451047824201</v>
      </c>
      <c r="BC310" s="1">
        <f t="shared" si="389"/>
        <v>40040.880587088403</v>
      </c>
      <c r="BD310" s="1">
        <f t="shared" si="390"/>
        <v>19.974086895239555</v>
      </c>
      <c r="BE310" s="2">
        <f t="shared" si="396"/>
        <v>0.05</v>
      </c>
      <c r="BF310" s="2">
        <f t="shared" si="397"/>
        <v>3.8949976355871406E-2</v>
      </c>
      <c r="BG310" s="2">
        <f t="shared" si="398"/>
        <v>0.05</v>
      </c>
      <c r="BH310" s="2">
        <f t="shared" si="375"/>
        <v>4.8544189558322855E-2</v>
      </c>
      <c r="BI310" s="2">
        <f t="shared" si="391"/>
        <v>2.5000000000000006E-4</v>
      </c>
      <c r="BJ310" s="2">
        <f t="shared" si="376"/>
        <v>1.5171006581229417E-4</v>
      </c>
      <c r="BK310" s="2">
        <f t="shared" si="377"/>
        <v>2.5000000000000006E-4</v>
      </c>
      <c r="BL310" s="2">
        <f t="shared" si="378"/>
        <v>71.439072772420758</v>
      </c>
      <c r="BM310" s="2">
        <f t="shared" si="379"/>
        <v>22.410723398985009</v>
      </c>
      <c r="BN310" s="2">
        <f t="shared" si="380"/>
        <v>13.021651473708781</v>
      </c>
      <c r="BO310" s="2">
        <f t="shared" si="392"/>
        <v>1389.2833461528362</v>
      </c>
      <c r="BP310" s="2">
        <f t="shared" si="393"/>
        <v>96.980084592989058</v>
      </c>
      <c r="BQ310" s="2">
        <f t="shared" si="394"/>
        <v>6.8407158548060405</v>
      </c>
      <c r="BR310" s="11">
        <f t="shared" si="395"/>
        <v>3.0003165846850893E-2</v>
      </c>
      <c r="BS310" s="17">
        <f t="shared" si="371"/>
        <v>8.9152367457322114E-5</v>
      </c>
      <c r="BT310" s="17">
        <f t="shared" si="372"/>
        <v>6.3610827961732726E-4</v>
      </c>
      <c r="BU310" s="12">
        <f>(BU$3*temperature!$I420+BU$4*temperature!$I420^2+BU$5*temperature!$I420^6)*(K310/K$56)^$BW$1</f>
        <v>-28.629758199326449</v>
      </c>
      <c r="BV310" s="12">
        <f>(BV$3*temperature!$I420+BV$4*temperature!$I420^2+BV$5*temperature!$I420^6)*(L310/L$56)^$BW$1</f>
        <v>-19.771378599626409</v>
      </c>
      <c r="BW310" s="12">
        <f>(BW$3*temperature!$I420+BW$4*temperature!$I420^2+BW$5*temperature!$I420^6)*(M310/M$56)^$BW$1</f>
        <v>-17.66164102061833</v>
      </c>
      <c r="BX310" s="12">
        <f>(BX$3*temperature!$M420+BX$4*temperature!$M420^2+BX$5*temperature!$M420^6)*(K310/K$56)^$BW$1</f>
        <v>-28.629764064151672</v>
      </c>
      <c r="BY310" s="12">
        <f>(BY$3*temperature!$M420+BY$4*temperature!$M420^2+BY$5*temperature!$M420^6)*(L310/L$56)^$BW$1</f>
        <v>-19.771382350233559</v>
      </c>
      <c r="BZ310" s="12">
        <f>(BZ$3*temperature!$M420+BZ$4*temperature!$M420^2+BZ$5*temperature!$M420^6)*(M310/M$56)^$BW$1</f>
        <v>-17.661644121545095</v>
      </c>
      <c r="CA310" s="19">
        <f t="shared" si="381"/>
        <v>-5.8648252228010733E-6</v>
      </c>
      <c r="CB310" s="19">
        <f t="shared" si="382"/>
        <v>-3.7506071492998672E-6</v>
      </c>
      <c r="CC310" s="19">
        <f t="shared" si="383"/>
        <v>-3.1009267651427308E-6</v>
      </c>
      <c r="CD310" s="19">
        <f t="shared" si="384"/>
        <v>-2.3914699226602439E-2</v>
      </c>
      <c r="CE310" s="19">
        <f t="shared" si="385"/>
        <v>-2.1320520530813977E-6</v>
      </c>
      <c r="CF310" s="19"/>
      <c r="CG310" s="19"/>
      <c r="CH310" s="19"/>
    </row>
    <row r="311" spans="1:86" x14ac:dyDescent="0.3">
      <c r="A311" s="2">
        <f t="shared" si="328"/>
        <v>2265</v>
      </c>
      <c r="B311" s="5">
        <f t="shared" si="329"/>
        <v>1165.4056103641369</v>
      </c>
      <c r="C311" s="5">
        <f t="shared" si="330"/>
        <v>2964.1695841889064</v>
      </c>
      <c r="D311" s="5">
        <f t="shared" si="331"/>
        <v>4369.9553698560549</v>
      </c>
      <c r="E311" s="15">
        <f t="shared" si="332"/>
        <v>8.573286176564033E-9</v>
      </c>
      <c r="F311" s="15">
        <f t="shared" si="333"/>
        <v>1.6889948653656511E-8</v>
      </c>
      <c r="G311" s="15">
        <f t="shared" si="334"/>
        <v>3.4480229364850064E-8</v>
      </c>
      <c r="H311" s="5">
        <f t="shared" si="335"/>
        <v>285526.84063145437</v>
      </c>
      <c r="I311" s="5">
        <f t="shared" si="336"/>
        <v>147880.81399917521</v>
      </c>
      <c r="J311" s="5">
        <f t="shared" si="337"/>
        <v>52146.084632582468</v>
      </c>
      <c r="K311" s="5">
        <f t="shared" si="338"/>
        <v>245002.11608063229</v>
      </c>
      <c r="L311" s="5">
        <f t="shared" si="339"/>
        <v>49889.458008064757</v>
      </c>
      <c r="M311" s="5">
        <f t="shared" si="340"/>
        <v>11932.864347376651</v>
      </c>
      <c r="N311" s="15">
        <f t="shared" si="341"/>
        <v>-8.0296712018779193E-4</v>
      </c>
      <c r="O311" s="15">
        <f t="shared" si="342"/>
        <v>1.0835993933362431E-3</v>
      </c>
      <c r="P311" s="15">
        <f t="shared" si="343"/>
        <v>1.14188549468075E-3</v>
      </c>
      <c r="Q311" s="5">
        <f t="shared" si="344"/>
        <v>2562.1665780124622</v>
      </c>
      <c r="R311" s="5">
        <f t="shared" si="345"/>
        <v>3894.252689586307</v>
      </c>
      <c r="S311" s="5">
        <f t="shared" si="346"/>
        <v>2822.7806076136931</v>
      </c>
      <c r="T311" s="5">
        <f t="shared" si="347"/>
        <v>8.9734701380301942</v>
      </c>
      <c r="U311" s="5">
        <f t="shared" si="348"/>
        <v>26.333725006463833</v>
      </c>
      <c r="V311" s="5">
        <f t="shared" si="349"/>
        <v>54.132167879962623</v>
      </c>
      <c r="W311" s="15">
        <f t="shared" si="350"/>
        <v>-1.0734613539272964E-2</v>
      </c>
      <c r="X311" s="15">
        <f t="shared" si="351"/>
        <v>-1.217998157191269E-2</v>
      </c>
      <c r="Y311" s="15">
        <f t="shared" si="352"/>
        <v>-9.7425357312937999E-3</v>
      </c>
      <c r="Z311" s="5">
        <f t="shared" si="367"/>
        <v>2024.9625862702235</v>
      </c>
      <c r="AA311" s="5">
        <f t="shared" si="368"/>
        <v>11737.725043664052</v>
      </c>
      <c r="AB311" s="5">
        <f t="shared" si="369"/>
        <v>76227.300766591623</v>
      </c>
      <c r="AC311" s="16">
        <f t="shared" si="353"/>
        <v>0.82233729995534666</v>
      </c>
      <c r="AD311" s="16">
        <f t="shared" si="354"/>
        <v>3.1014300213865225</v>
      </c>
      <c r="AE311" s="16">
        <f t="shared" si="355"/>
        <v>28.180817169394558</v>
      </c>
      <c r="AF311" s="15">
        <f t="shared" si="356"/>
        <v>-4.0504037456468023E-3</v>
      </c>
      <c r="AG311" s="15">
        <f t="shared" si="357"/>
        <v>2.9673830763510267E-4</v>
      </c>
      <c r="AH311" s="15">
        <f t="shared" si="358"/>
        <v>9.7937136394747881E-3</v>
      </c>
      <c r="AI311" s="1">
        <f t="shared" si="322"/>
        <v>574297.92798255605</v>
      </c>
      <c r="AJ311" s="1">
        <f t="shared" si="323"/>
        <v>291892.5248117962</v>
      </c>
      <c r="AK311" s="1">
        <f t="shared" si="324"/>
        <v>102895.19850636923</v>
      </c>
      <c r="AL311" s="14">
        <f t="shared" si="359"/>
        <v>99.374004764934384</v>
      </c>
      <c r="AM311" s="14">
        <f t="shared" si="360"/>
        <v>24.836912228893947</v>
      </c>
      <c r="AN311" s="14">
        <f t="shared" si="361"/>
        <v>7.7070958052502059</v>
      </c>
      <c r="AO311" s="11">
        <f t="shared" si="362"/>
        <v>1.5895964785472853E-3</v>
      </c>
      <c r="AP311" s="11">
        <f t="shared" si="363"/>
        <v>2.0024723124092117E-3</v>
      </c>
      <c r="AQ311" s="11">
        <f t="shared" si="364"/>
        <v>1.8164950478693337E-3</v>
      </c>
      <c r="AR311" s="1">
        <f t="shared" si="370"/>
        <v>285526.84063145437</v>
      </c>
      <c r="AS311" s="1">
        <f t="shared" si="365"/>
        <v>147880.81399917521</v>
      </c>
      <c r="AT311" s="1">
        <f t="shared" si="366"/>
        <v>52146.084632582468</v>
      </c>
      <c r="AU311" s="1">
        <f t="shared" si="325"/>
        <v>57105.368126290879</v>
      </c>
      <c r="AV311" s="1">
        <f t="shared" si="326"/>
        <v>29576.162799835045</v>
      </c>
      <c r="AW311" s="1">
        <f t="shared" si="327"/>
        <v>10429.216926516494</v>
      </c>
      <c r="AX311" s="1">
        <f t="shared" si="386"/>
        <v>196001.69286450581</v>
      </c>
      <c r="AY311" s="1">
        <f t="shared" si="373"/>
        <v>39911.566406451806</v>
      </c>
      <c r="AZ311" s="1">
        <f t="shared" si="374"/>
        <v>9546.2914779013227</v>
      </c>
      <c r="BA311" s="1">
        <f t="shared" si="387"/>
        <v>14201.491258799853</v>
      </c>
      <c r="BB311" s="1">
        <f t="shared" si="388"/>
        <v>31403.661811549857</v>
      </c>
      <c r="BC311" s="1">
        <f t="shared" si="389"/>
        <v>40045.869109525527</v>
      </c>
      <c r="BD311" s="1">
        <f t="shared" si="390"/>
        <v>19.394300280222659</v>
      </c>
      <c r="BE311" s="2">
        <f t="shared" si="396"/>
        <v>0.05</v>
      </c>
      <c r="BF311" s="2">
        <f t="shared" si="397"/>
        <v>3.8949976355871406E-2</v>
      </c>
      <c r="BG311" s="2">
        <f t="shared" si="398"/>
        <v>0.05</v>
      </c>
      <c r="BH311" s="2">
        <f t="shared" si="375"/>
        <v>4.8558704789589964E-2</v>
      </c>
      <c r="BI311" s="2">
        <f t="shared" si="391"/>
        <v>2.5000000000000006E-4</v>
      </c>
      <c r="BJ311" s="2">
        <f t="shared" si="376"/>
        <v>1.5171006581229417E-4</v>
      </c>
      <c r="BK311" s="2">
        <f t="shared" si="377"/>
        <v>2.5000000000000006E-4</v>
      </c>
      <c r="BL311" s="2">
        <f t="shared" si="378"/>
        <v>71.381710157863608</v>
      </c>
      <c r="BM311" s="2">
        <f t="shared" si="379"/>
        <v>22.435008024190505</v>
      </c>
      <c r="BN311" s="2">
        <f t="shared" si="380"/>
        <v>13.03652115814562</v>
      </c>
      <c r="BO311" s="2">
        <f t="shared" si="392"/>
        <v>1410.0351412287871</v>
      </c>
      <c r="BP311" s="2">
        <f t="shared" si="393"/>
        <v>98.144302875182419</v>
      </c>
      <c r="BQ311" s="2">
        <f t="shared" si="394"/>
        <v>6.8408672625381364</v>
      </c>
      <c r="BR311" s="11">
        <f t="shared" si="395"/>
        <v>2.9979588348850811E-2</v>
      </c>
      <c r="BS311" s="17">
        <f t="shared" si="371"/>
        <v>8.655543052047085E-5</v>
      </c>
      <c r="BT311" s="17">
        <f t="shared" si="372"/>
        <v>6.1758085399740508E-4</v>
      </c>
      <c r="BU311" s="12">
        <f>(BU$3*temperature!$I421+BU$4*temperature!$I421^2+BU$5*temperature!$I421^6)*(K311/K$56)^$BW$1</f>
        <v>-28.792757024413099</v>
      </c>
      <c r="BV311" s="12">
        <f>(BV$3*temperature!$I421+BV$4*temperature!$I421^2+BV$5*temperature!$I421^6)*(L311/L$56)^$BW$1</f>
        <v>-19.866534867185351</v>
      </c>
      <c r="BW311" s="12">
        <f>(BW$3*temperature!$I421+BW$4*temperature!$I421^2+BW$5*temperature!$I421^6)*(M311/M$56)^$BW$1</f>
        <v>-17.739694847900701</v>
      </c>
      <c r="BX311" s="12">
        <f>(BX$3*temperature!$M421+BX$4*temperature!$M421^2+BX$5*temperature!$M421^6)*(K311/K$56)^$BW$1</f>
        <v>-28.792762884069713</v>
      </c>
      <c r="BY311" s="12">
        <f>(BY$3*temperature!$M421+BY$4*temperature!$M421^2+BY$5*temperature!$M421^6)*(L311/L$56)^$BW$1</f>
        <v>-19.866538612285968</v>
      </c>
      <c r="BZ311" s="12">
        <f>(BZ$3*temperature!$M421+BZ$4*temperature!$M421^2+BZ$5*temperature!$M421^6)*(M311/M$56)^$BW$1</f>
        <v>-17.73969794383904</v>
      </c>
      <c r="CA311" s="19">
        <f t="shared" si="381"/>
        <v>-5.8596566141488893E-6</v>
      </c>
      <c r="CB311" s="19">
        <f t="shared" si="382"/>
        <v>-3.7451006171806966E-6</v>
      </c>
      <c r="CC311" s="19">
        <f t="shared" si="383"/>
        <v>-3.0959383394701945E-6</v>
      </c>
      <c r="CD311" s="19">
        <f t="shared" si="384"/>
        <v>-2.3883588306679016E-2</v>
      </c>
      <c r="CE311" s="19">
        <f t="shared" si="385"/>
        <v>-2.0672542682582856E-6</v>
      </c>
      <c r="CF311" s="19"/>
      <c r="CG311" s="19"/>
      <c r="CH311" s="19"/>
    </row>
    <row r="312" spans="1:86" x14ac:dyDescent="0.3">
      <c r="A312" s="2">
        <f t="shared" si="328"/>
        <v>2266</v>
      </c>
      <c r="B312" s="5">
        <f t="shared" si="329"/>
        <v>1165.4056198559249</v>
      </c>
      <c r="C312" s="5">
        <f t="shared" si="330"/>
        <v>2964.1696317503447</v>
      </c>
      <c r="D312" s="5">
        <f t="shared" si="331"/>
        <v>4369.955512999265</v>
      </c>
      <c r="E312" s="15">
        <f t="shared" si="332"/>
        <v>8.1446218677358315E-9</v>
      </c>
      <c r="F312" s="15">
        <f t="shared" si="333"/>
        <v>1.6045451220973685E-8</v>
      </c>
      <c r="G312" s="15">
        <f t="shared" si="334"/>
        <v>3.2756217896607561E-8</v>
      </c>
      <c r="H312" s="5">
        <f t="shared" si="335"/>
        <v>285290.57765280514</v>
      </c>
      <c r="I312" s="5">
        <f t="shared" si="336"/>
        <v>148037.41904718601</v>
      </c>
      <c r="J312" s="5">
        <f t="shared" si="337"/>
        <v>52204.489001088405</v>
      </c>
      <c r="K312" s="5">
        <f t="shared" si="338"/>
        <v>244799.38383004762</v>
      </c>
      <c r="L312" s="5">
        <f t="shared" si="339"/>
        <v>49942.289895119728</v>
      </c>
      <c r="M312" s="5">
        <f t="shared" si="340"/>
        <v>11946.228936609587</v>
      </c>
      <c r="N312" s="15">
        <f t="shared" si="341"/>
        <v>-8.2747142689143516E-4</v>
      </c>
      <c r="O312" s="15">
        <f t="shared" si="342"/>
        <v>1.0589789740034217E-3</v>
      </c>
      <c r="P312" s="15">
        <f t="shared" si="343"/>
        <v>1.1199816610563129E-3</v>
      </c>
      <c r="Q312" s="5">
        <f t="shared" si="344"/>
        <v>2532.5653696317331</v>
      </c>
      <c r="R312" s="5">
        <f t="shared" si="345"/>
        <v>3850.8945276855166</v>
      </c>
      <c r="S312" s="5">
        <f t="shared" si="346"/>
        <v>2798.4103201999578</v>
      </c>
      <c r="T312" s="5">
        <f t="shared" si="347"/>
        <v>8.8771434039922337</v>
      </c>
      <c r="U312" s="5">
        <f t="shared" si="348"/>
        <v>26.012980721165288</v>
      </c>
      <c r="V312" s="5">
        <f t="shared" si="349"/>
        <v>53.60478330017969</v>
      </c>
      <c r="W312" s="15">
        <f t="shared" si="350"/>
        <v>-1.0734613539272964E-2</v>
      </c>
      <c r="X312" s="15">
        <f t="shared" si="351"/>
        <v>-1.217998157191269E-2</v>
      </c>
      <c r="Y312" s="15">
        <f t="shared" si="352"/>
        <v>-9.7425357312937999E-3</v>
      </c>
      <c r="Z312" s="5">
        <f t="shared" si="367"/>
        <v>1993.5095319661029</v>
      </c>
      <c r="AA312" s="5">
        <f t="shared" si="368"/>
        <v>11610.768377326342</v>
      </c>
      <c r="AB312" s="5">
        <f t="shared" si="369"/>
        <v>76310.970276053806</v>
      </c>
      <c r="AC312" s="16">
        <f t="shared" si="353"/>
        <v>0.81900650187542245</v>
      </c>
      <c r="AD312" s="16">
        <f t="shared" si="354"/>
        <v>3.1023503344823173</v>
      </c>
      <c r="AE312" s="16">
        <f t="shared" si="355"/>
        <v>28.456812022878005</v>
      </c>
      <c r="AF312" s="15">
        <f t="shared" si="356"/>
        <v>-4.0504037456468023E-3</v>
      </c>
      <c r="AG312" s="15">
        <f t="shared" si="357"/>
        <v>2.9673830763510267E-4</v>
      </c>
      <c r="AH312" s="15">
        <f t="shared" si="358"/>
        <v>9.7937136394747881E-3</v>
      </c>
      <c r="AI312" s="1">
        <f t="shared" si="322"/>
        <v>573973.50331059133</v>
      </c>
      <c r="AJ312" s="1">
        <f t="shared" si="323"/>
        <v>292279.43513045163</v>
      </c>
      <c r="AK312" s="1">
        <f t="shared" si="324"/>
        <v>103034.89558224881</v>
      </c>
      <c r="AL312" s="14">
        <f t="shared" si="359"/>
        <v>99.530389687287524</v>
      </c>
      <c r="AM312" s="14">
        <f t="shared" si="360"/>
        <v>24.886150105667404</v>
      </c>
      <c r="AN312" s="14">
        <f t="shared" si="361"/>
        <v>7.7209557076002611</v>
      </c>
      <c r="AO312" s="11">
        <f t="shared" si="362"/>
        <v>1.5737005137618125E-3</v>
      </c>
      <c r="AP312" s="11">
        <f t="shared" si="363"/>
        <v>1.9824475892851194E-3</v>
      </c>
      <c r="AQ312" s="11">
        <f t="shared" si="364"/>
        <v>1.7983300973906404E-3</v>
      </c>
      <c r="AR312" s="1">
        <f t="shared" si="370"/>
        <v>285290.57765280514</v>
      </c>
      <c r="AS312" s="1">
        <f t="shared" si="365"/>
        <v>148037.41904718601</v>
      </c>
      <c r="AT312" s="1">
        <f t="shared" si="366"/>
        <v>52204.489001088405</v>
      </c>
      <c r="AU312" s="1">
        <f t="shared" si="325"/>
        <v>57058.11553056103</v>
      </c>
      <c r="AV312" s="1">
        <f t="shared" si="326"/>
        <v>29607.483809437203</v>
      </c>
      <c r="AW312" s="1">
        <f t="shared" si="327"/>
        <v>10440.897800217681</v>
      </c>
      <c r="AX312" s="1">
        <f t="shared" si="386"/>
        <v>195839.50706403813</v>
      </c>
      <c r="AY312" s="1">
        <f t="shared" si="373"/>
        <v>39953.831916095784</v>
      </c>
      <c r="AZ312" s="1">
        <f t="shared" si="374"/>
        <v>9556.9831492876692</v>
      </c>
      <c r="BA312" s="1">
        <f t="shared" si="387"/>
        <v>14200.526635412389</v>
      </c>
      <c r="BB312" s="1">
        <f t="shared" si="388"/>
        <v>31406.799647859683</v>
      </c>
      <c r="BC312" s="1">
        <f t="shared" si="389"/>
        <v>40050.761952609268</v>
      </c>
      <c r="BD312" s="1">
        <f t="shared" si="390"/>
        <v>18.831299172670469</v>
      </c>
      <c r="BE312" s="2">
        <f t="shared" si="396"/>
        <v>0.05</v>
      </c>
      <c r="BF312" s="2">
        <f t="shared" si="397"/>
        <v>3.8949976355871406E-2</v>
      </c>
      <c r="BG312" s="2">
        <f t="shared" si="398"/>
        <v>0.05</v>
      </c>
      <c r="BH312" s="2">
        <f t="shared" si="375"/>
        <v>4.8573108925512976E-2</v>
      </c>
      <c r="BI312" s="2">
        <f t="shared" si="391"/>
        <v>2.5000000000000006E-4</v>
      </c>
      <c r="BJ312" s="2">
        <f t="shared" si="376"/>
        <v>1.5171006581229417E-4</v>
      </c>
      <c r="BK312" s="2">
        <f t="shared" si="377"/>
        <v>2.5000000000000006E-4</v>
      </c>
      <c r="BL312" s="2">
        <f t="shared" si="378"/>
        <v>71.322644413201303</v>
      </c>
      <c r="BM312" s="2">
        <f t="shared" si="379"/>
        <v>22.458766586330761</v>
      </c>
      <c r="BN312" s="2">
        <f t="shared" si="380"/>
        <v>13.051122250272105</v>
      </c>
      <c r="BO312" s="2">
        <f t="shared" si="392"/>
        <v>1431.0971333627722</v>
      </c>
      <c r="BP312" s="2">
        <f t="shared" si="393"/>
        <v>99.32252171927135</v>
      </c>
      <c r="BQ312" s="2">
        <f t="shared" si="394"/>
        <v>6.8410202114112098</v>
      </c>
      <c r="BR312" s="11">
        <f t="shared" si="395"/>
        <v>2.9956204645215062E-2</v>
      </c>
      <c r="BS312" s="17">
        <f t="shared" si="371"/>
        <v>8.4036063917758733E-5</v>
      </c>
      <c r="BT312" s="17">
        <f t="shared" si="372"/>
        <v>5.9959306213340296E-4</v>
      </c>
      <c r="BU312" s="12">
        <f>(BU$3*temperature!$I422+BU$4*temperature!$I422^2+BU$5*temperature!$I422^6)*(K312/K$56)^$BW$1</f>
        <v>-28.955626989031682</v>
      </c>
      <c r="BV312" s="12">
        <f>(BV$3*temperature!$I422+BV$4*temperature!$I422^2+BV$5*temperature!$I422^6)*(L312/L$56)^$BW$1</f>
        <v>-19.961512493985076</v>
      </c>
      <c r="BW312" s="12">
        <f>(BW$3*temperature!$I422+BW$4*temperature!$I422^2+BW$5*temperature!$I422^6)*(M312/M$56)^$BW$1</f>
        <v>-17.817584401572454</v>
      </c>
      <c r="BX312" s="12">
        <f>(BX$3*temperature!$M422+BX$4*temperature!$M422^2+BX$5*temperature!$M422^6)*(K312/K$56)^$BW$1</f>
        <v>-28.955632843560409</v>
      </c>
      <c r="BY312" s="12">
        <f>(BY$3*temperature!$M422+BY$4*temperature!$M422^2+BY$5*temperature!$M422^6)*(L312/L$56)^$BW$1</f>
        <v>-19.961516233614653</v>
      </c>
      <c r="BZ312" s="12">
        <f>(BZ$3*temperature!$M422+BZ$4*temperature!$M422^2+BZ$5*temperature!$M422^6)*(M312/M$56)^$BW$1</f>
        <v>-17.817587492554679</v>
      </c>
      <c r="CA312" s="19">
        <f t="shared" si="381"/>
        <v>-5.8545287267008916E-6</v>
      </c>
      <c r="CB312" s="19">
        <f t="shared" si="382"/>
        <v>-3.7396295766711773E-6</v>
      </c>
      <c r="CC312" s="19">
        <f t="shared" si="383"/>
        <v>-3.0909822257285668E-6</v>
      </c>
      <c r="CD312" s="19">
        <f t="shared" si="384"/>
        <v>-2.3852101406539674E-2</v>
      </c>
      <c r="CE312" s="19">
        <f t="shared" si="385"/>
        <v>-2.0044367183728311E-6</v>
      </c>
      <c r="CF312" s="19"/>
      <c r="CG312" s="19"/>
      <c r="CH312" s="19"/>
    </row>
    <row r="313" spans="1:86" x14ac:dyDescent="0.3">
      <c r="A313" s="2">
        <f t="shared" si="328"/>
        <v>2267</v>
      </c>
      <c r="B313" s="5">
        <f t="shared" si="329"/>
        <v>1165.4056288731235</v>
      </c>
      <c r="C313" s="5">
        <f t="shared" si="330"/>
        <v>2964.1696769337123</v>
      </c>
      <c r="D313" s="5">
        <f t="shared" si="331"/>
        <v>4369.9556489853194</v>
      </c>
      <c r="E313" s="15">
        <f t="shared" si="332"/>
        <v>7.7373907743490388E-9</v>
      </c>
      <c r="F313" s="15">
        <f t="shared" si="333"/>
        <v>1.5243178659925E-8</v>
      </c>
      <c r="G313" s="15">
        <f t="shared" si="334"/>
        <v>3.1118407001777183E-8</v>
      </c>
      <c r="H313" s="5">
        <f t="shared" si="335"/>
        <v>285047.56368047639</v>
      </c>
      <c r="I313" s="5">
        <f t="shared" si="336"/>
        <v>148190.58125334856</v>
      </c>
      <c r="J313" s="5">
        <f t="shared" si="337"/>
        <v>52261.82686361119</v>
      </c>
      <c r="K313" s="5">
        <f t="shared" si="338"/>
        <v>244590.85885495515</v>
      </c>
      <c r="L313" s="5">
        <f t="shared" si="339"/>
        <v>49993.960334498945</v>
      </c>
      <c r="M313" s="5">
        <f t="shared" si="340"/>
        <v>11959.349490365221</v>
      </c>
      <c r="N313" s="15">
        <f t="shared" si="341"/>
        <v>-8.5181985277071881E-4</v>
      </c>
      <c r="O313" s="15">
        <f t="shared" si="342"/>
        <v>1.0346029284544755E-3</v>
      </c>
      <c r="P313" s="15">
        <f t="shared" si="343"/>
        <v>1.0983008801568328E-3</v>
      </c>
      <c r="Q313" s="5">
        <f t="shared" si="344"/>
        <v>2503.2451467027331</v>
      </c>
      <c r="R313" s="5">
        <f t="shared" si="345"/>
        <v>3807.9263812692802</v>
      </c>
      <c r="S313" s="5">
        <f t="shared" si="346"/>
        <v>2774.1903468610421</v>
      </c>
      <c r="T313" s="5">
        <f t="shared" si="347"/>
        <v>8.7818507002176709</v>
      </c>
      <c r="U313" s="5">
        <f t="shared" si="348"/>
        <v>25.696143095350976</v>
      </c>
      <c r="V313" s="5">
        <f t="shared" si="349"/>
        <v>53.082536783509426</v>
      </c>
      <c r="W313" s="15">
        <f t="shared" si="350"/>
        <v>-1.0734613539272964E-2</v>
      </c>
      <c r="X313" s="15">
        <f t="shared" si="351"/>
        <v>-1.217998157191269E-2</v>
      </c>
      <c r="Y313" s="15">
        <f t="shared" si="352"/>
        <v>-9.7425357312937999E-3</v>
      </c>
      <c r="Z313" s="5">
        <f t="shared" si="367"/>
        <v>1962.4968969510808</v>
      </c>
      <c r="AA313" s="5">
        <f t="shared" si="368"/>
        <v>11484.902416094033</v>
      </c>
      <c r="AB313" s="5">
        <f t="shared" si="369"/>
        <v>76393.060063217039</v>
      </c>
      <c r="AC313" s="16">
        <f t="shared" si="353"/>
        <v>0.81568919487251712</v>
      </c>
      <c r="AD313" s="16">
        <f t="shared" si="354"/>
        <v>3.1032709206702629</v>
      </c>
      <c r="AE313" s="16">
        <f t="shared" si="355"/>
        <v>28.735509890922437</v>
      </c>
      <c r="AF313" s="15">
        <f t="shared" si="356"/>
        <v>-4.0504037456468023E-3</v>
      </c>
      <c r="AG313" s="15">
        <f t="shared" si="357"/>
        <v>2.9673830763510267E-4</v>
      </c>
      <c r="AH313" s="15">
        <f t="shared" si="358"/>
        <v>9.7937136394747881E-3</v>
      </c>
      <c r="AI313" s="1">
        <f t="shared" ref="AI313:AI346" si="399">(1-$AI$5)*AI312+AU312</f>
        <v>573634.26851009321</v>
      </c>
      <c r="AJ313" s="1">
        <f t="shared" ref="AJ313:AJ346" si="400">(1-$AI$5)*AJ312+AV312</f>
        <v>292658.97542684368</v>
      </c>
      <c r="AK313" s="1">
        <f t="shared" ref="AK313:AK346" si="401">(1-$AI$5)*AK312+AW312</f>
        <v>103172.30382424162</v>
      </c>
      <c r="AL313" s="14">
        <f t="shared" si="359"/>
        <v>99.685454402419467</v>
      </c>
      <c r="AM313" s="14">
        <f t="shared" si="360"/>
        <v>24.934992239068137</v>
      </c>
      <c r="AN313" s="14">
        <f t="shared" si="361"/>
        <v>7.7347016863595632</v>
      </c>
      <c r="AO313" s="11">
        <f t="shared" si="362"/>
        <v>1.5579635086241943E-3</v>
      </c>
      <c r="AP313" s="11">
        <f t="shared" si="363"/>
        <v>1.9626231133922684E-3</v>
      </c>
      <c r="AQ313" s="11">
        <f t="shared" si="364"/>
        <v>1.7803467964167339E-3</v>
      </c>
      <c r="AR313" s="1">
        <f t="shared" si="370"/>
        <v>285047.56368047639</v>
      </c>
      <c r="AS313" s="1">
        <f t="shared" si="365"/>
        <v>148190.58125334856</v>
      </c>
      <c r="AT313" s="1">
        <f t="shared" si="366"/>
        <v>52261.82686361119</v>
      </c>
      <c r="AU313" s="1">
        <f t="shared" ref="AU313:AU346" si="402">$AU$5*AR313</f>
        <v>57009.512736095283</v>
      </c>
      <c r="AV313" s="1">
        <f t="shared" ref="AV313:AV346" si="403">$AU$5*AS313</f>
        <v>29638.116250669715</v>
      </c>
      <c r="AW313" s="1">
        <f t="shared" ref="AW313:AW346" si="404">$AU$5*AT313</f>
        <v>10452.365372722239</v>
      </c>
      <c r="AX313" s="1">
        <f t="shared" si="386"/>
        <v>195672.68708396409</v>
      </c>
      <c r="AY313" s="1">
        <f t="shared" si="373"/>
        <v>39995.168267599154</v>
      </c>
      <c r="AZ313" s="1">
        <f t="shared" si="374"/>
        <v>9567.4795922921749</v>
      </c>
      <c r="BA313" s="1">
        <f t="shared" si="387"/>
        <v>14199.5336065885</v>
      </c>
      <c r="BB313" s="1">
        <f t="shared" si="388"/>
        <v>31409.865279892325</v>
      </c>
      <c r="BC313" s="1">
        <f t="shared" si="389"/>
        <v>40055.560091327054</v>
      </c>
      <c r="BD313" s="1">
        <f t="shared" si="390"/>
        <v>18.284599324629415</v>
      </c>
      <c r="BE313" s="2">
        <f t="shared" si="396"/>
        <v>0.05</v>
      </c>
      <c r="BF313" s="2">
        <f t="shared" si="397"/>
        <v>3.8949976355871406E-2</v>
      </c>
      <c r="BG313" s="2">
        <f t="shared" si="398"/>
        <v>0.05</v>
      </c>
      <c r="BH313" s="2">
        <f t="shared" si="375"/>
        <v>4.8587402111148592E-2</v>
      </c>
      <c r="BI313" s="2">
        <f t="shared" si="391"/>
        <v>2.5000000000000006E-4</v>
      </c>
      <c r="BJ313" s="2">
        <f t="shared" si="376"/>
        <v>1.5171006581229417E-4</v>
      </c>
      <c r="BK313" s="2">
        <f t="shared" si="377"/>
        <v>2.5000000000000006E-4</v>
      </c>
      <c r="BL313" s="2">
        <f t="shared" si="378"/>
        <v>71.261890920119114</v>
      </c>
      <c r="BM313" s="2">
        <f t="shared" si="379"/>
        <v>22.482002834707636</v>
      </c>
      <c r="BN313" s="2">
        <f t="shared" si="380"/>
        <v>13.065456715902801</v>
      </c>
      <c r="BO313" s="2">
        <f t="shared" si="392"/>
        <v>1452.4739586764395</v>
      </c>
      <c r="BP313" s="2">
        <f t="shared" si="393"/>
        <v>100.51490951968935</v>
      </c>
      <c r="BQ313" s="2">
        <f t="shared" si="394"/>
        <v>6.8411746852872923</v>
      </c>
      <c r="BR313" s="11">
        <f t="shared" si="395"/>
        <v>2.9933012170735157E-2</v>
      </c>
      <c r="BS313" s="17">
        <f t="shared" si="371"/>
        <v>8.1591880837987956E-5</v>
      </c>
      <c r="BT313" s="17">
        <f t="shared" si="372"/>
        <v>5.8212918653728445E-4</v>
      </c>
      <c r="BU313" s="12">
        <f>(BU$3*temperature!$I423+BU$4*temperature!$I423^2+BU$5*temperature!$I423^6)*(K313/K$56)^$BW$1</f>
        <v>-29.118370151758835</v>
      </c>
      <c r="BV313" s="12">
        <f>(BV$3*temperature!$I423+BV$4*temperature!$I423^2+BV$5*temperature!$I423^6)*(L313/L$56)^$BW$1</f>
        <v>-20.056312655239768</v>
      </c>
      <c r="BW313" s="12">
        <f>(BW$3*temperature!$I423+BW$4*temperature!$I423^2+BW$5*temperature!$I423^6)*(M313/M$56)^$BW$1</f>
        <v>-17.895310669327362</v>
      </c>
      <c r="BX313" s="12">
        <f>(BX$3*temperature!$M423+BX$4*temperature!$M423^2+BX$5*temperature!$M423^6)*(K313/K$56)^$BW$1</f>
        <v>-29.118376001200172</v>
      </c>
      <c r="BY313" s="12">
        <f>(BY$3*temperature!$M423+BY$4*temperature!$M423^2+BY$5*temperature!$M423^6)*(L313/L$56)^$BW$1</f>
        <v>-20.056316389433434</v>
      </c>
      <c r="BZ313" s="12">
        <f>(BZ$3*temperature!$M423+BZ$4*temperature!$M423^2+BZ$5*temperature!$M423^6)*(M313/M$56)^$BW$1</f>
        <v>-17.895313755385409</v>
      </c>
      <c r="CA313" s="19">
        <f t="shared" si="381"/>
        <v>-5.8494413366361186E-6</v>
      </c>
      <c r="CB313" s="19">
        <f t="shared" si="382"/>
        <v>-3.734193665394514E-6</v>
      </c>
      <c r="CC313" s="19">
        <f t="shared" si="383"/>
        <v>-3.086058047330198E-6</v>
      </c>
      <c r="CD313" s="19">
        <f t="shared" si="384"/>
        <v>-2.3820243630480048E-2</v>
      </c>
      <c r="CE313" s="19">
        <f t="shared" si="385"/>
        <v>-1.9435384798299695E-6</v>
      </c>
      <c r="CF313" s="19"/>
      <c r="CG313" s="19"/>
      <c r="CH313" s="19"/>
    </row>
    <row r="314" spans="1:86" x14ac:dyDescent="0.3">
      <c r="A314" s="2">
        <f t="shared" ref="A314:A346" si="405">1+A313</f>
        <v>2268</v>
      </c>
      <c r="B314" s="5">
        <f t="shared" ref="B314:B346" si="406">B313*(1+E314)</f>
        <v>1165.4056374394625</v>
      </c>
      <c r="C314" s="5">
        <f t="shared" ref="C314:C346" si="407">C313*(1+F314)</f>
        <v>2964.1697198579118</v>
      </c>
      <c r="D314" s="5">
        <f t="shared" ref="D314:D346" si="408">D313*(1+G314)</f>
        <v>4369.955778172075</v>
      </c>
      <c r="E314" s="15">
        <f t="shared" ref="E314:E346" si="409">E313*$E$5</f>
        <v>7.3505212356315861E-9</v>
      </c>
      <c r="F314" s="15">
        <f t="shared" ref="F314:F346" si="410">F313*$E$5</f>
        <v>1.4481019726928749E-8</v>
      </c>
      <c r="G314" s="15">
        <f t="shared" ref="G314:G346" si="411">G313*$E$5</f>
        <v>2.9562486651688323E-8</v>
      </c>
      <c r="H314" s="5">
        <f t="shared" ref="H314:H346" si="412">AR314</f>
        <v>284797.85978066764</v>
      </c>
      <c r="I314" s="5">
        <f t="shared" ref="I314:I346" si="413">AS314</f>
        <v>148340.325335292</v>
      </c>
      <c r="J314" s="5">
        <f t="shared" ref="J314:J346" si="414">AT314</f>
        <v>52318.106077466247</v>
      </c>
      <c r="K314" s="5">
        <f t="shared" ref="K314:K346" si="415">H314/B314*1000</f>
        <v>244376.59354935255</v>
      </c>
      <c r="L314" s="5">
        <f t="shared" ref="L314:L346" si="416">I314/C314*1000</f>
        <v>50044.477663176025</v>
      </c>
      <c r="M314" s="5">
        <f t="shared" ref="M314:M346" si="417">J314/D314*1000</f>
        <v>11972.227805781271</v>
      </c>
      <c r="N314" s="15">
        <f t="shared" ref="N314:N346" si="418">K314/K313-1</f>
        <v>-8.7601518145719037E-4</v>
      </c>
      <c r="O314" s="15">
        <f t="shared" ref="O314:O346" si="419">L314/L313-1</f>
        <v>1.0104686313923139E-3</v>
      </c>
      <c r="P314" s="15">
        <f t="shared" ref="P314:P346" si="420">M314/M313-1</f>
        <v>1.0768407952643777E-3</v>
      </c>
      <c r="Q314" s="5">
        <f t="shared" ref="Q314:Q346" si="421">T314*H314/1000</f>
        <v>2474.2044546214943</v>
      </c>
      <c r="R314" s="5">
        <f t="shared" ref="R314:R346" si="422">U314*I314/1000</f>
        <v>3765.3468867899774</v>
      </c>
      <c r="S314" s="5">
        <f t="shared" ref="S314:S346" si="423">V314*J314/1000</f>
        <v>2750.1210364464905</v>
      </c>
      <c r="T314" s="5">
        <f t="shared" ref="T314:T346" si="424">T313*(1+W314)</f>
        <v>8.6875809267912398</v>
      </c>
      <c r="U314" s="5">
        <f t="shared" ref="U314:U346" si="425">U313*(1+X314)</f>
        <v>25.383164545980371</v>
      </c>
      <c r="V314" s="5">
        <f t="shared" ref="V314:V346" si="426">V313*(1+Y314)</f>
        <v>52.565378272188369</v>
      </c>
      <c r="W314" s="15">
        <f t="shared" ref="W314:W346" si="427">T$5-1</f>
        <v>-1.0734613539272964E-2</v>
      </c>
      <c r="X314" s="15">
        <f t="shared" ref="X314:X346" si="428">U$5-1</f>
        <v>-1.217998157191269E-2</v>
      </c>
      <c r="Y314" s="15">
        <f t="shared" ref="Y314:Y346" si="429">V$5-1</f>
        <v>-9.7425357312937999E-3</v>
      </c>
      <c r="Z314" s="5">
        <f t="shared" si="367"/>
        <v>1931.9196392966971</v>
      </c>
      <c r="AA314" s="5">
        <f t="shared" si="368"/>
        <v>11360.124260779274</v>
      </c>
      <c r="AB314" s="5">
        <f t="shared" si="369"/>
        <v>76473.581843366221</v>
      </c>
      <c r="AC314" s="16">
        <f t="shared" ref="AC314:AC346" si="430">AC313*(1+AF314)</f>
        <v>0.8123853243023218</v>
      </c>
      <c r="AD314" s="16">
        <f t="shared" ref="AD314:AD346" si="431">AD313*(1+AG314)</f>
        <v>3.1041917800313956</v>
      </c>
      <c r="AE314" s="16">
        <f t="shared" ref="AE314:AE346" si="432">AE313*(1+AH314)</f>
        <v>29.016937246078427</v>
      </c>
      <c r="AF314" s="15">
        <f t="shared" ref="AF314:AF346" si="433">AC$5-1</f>
        <v>-4.0504037456468023E-3</v>
      </c>
      <c r="AG314" s="15">
        <f t="shared" ref="AG314:AG346" si="434">AD$5-1</f>
        <v>2.9673830763510267E-4</v>
      </c>
      <c r="AH314" s="15">
        <f t="shared" ref="AH314:AH346" si="435">AE$5-1</f>
        <v>9.7937136394747881E-3</v>
      </c>
      <c r="AI314" s="1">
        <f t="shared" si="399"/>
        <v>573280.35439517919</v>
      </c>
      <c r="AJ314" s="1">
        <f t="shared" si="400"/>
        <v>293031.19413482904</v>
      </c>
      <c r="AK314" s="1">
        <f t="shared" si="401"/>
        <v>103307.43881453971</v>
      </c>
      <c r="AL314" s="14">
        <f t="shared" ref="AL314:AL346" si="436">AL313*(1+AO314)</f>
        <v>99.839207639716065</v>
      </c>
      <c r="AM314" s="14">
        <f t="shared" ref="AM314:AM346" si="437">AM313*(1+AP314)</f>
        <v>24.983440851247785</v>
      </c>
      <c r="AN314" s="14">
        <f t="shared" ref="AN314:AN346" si="438">AN313*(1+AQ314)</f>
        <v>7.7483344332144268</v>
      </c>
      <c r="AO314" s="11">
        <f t="shared" ref="AO314:AO346" si="439">AO$5*AO313</f>
        <v>1.5423838735379523E-3</v>
      </c>
      <c r="AP314" s="11">
        <f t="shared" ref="AP314:AP346" si="440">AP$5*AP313</f>
        <v>1.9429968822583456E-3</v>
      </c>
      <c r="AQ314" s="11">
        <f t="shared" ref="AQ314:AQ346" si="441">AQ$5*AQ313</f>
        <v>1.7625433284525665E-3</v>
      </c>
      <c r="AR314" s="1">
        <f t="shared" si="370"/>
        <v>284797.85978066764</v>
      </c>
      <c r="AS314" s="1">
        <f t="shared" si="365"/>
        <v>148340.325335292</v>
      </c>
      <c r="AT314" s="1">
        <f t="shared" si="366"/>
        <v>52318.106077466247</v>
      </c>
      <c r="AU314" s="1">
        <f t="shared" si="402"/>
        <v>56959.571956133528</v>
      </c>
      <c r="AV314" s="1">
        <f t="shared" si="403"/>
        <v>29668.0650670584</v>
      </c>
      <c r="AW314" s="1">
        <f t="shared" si="404"/>
        <v>10463.621215493251</v>
      </c>
      <c r="AX314" s="1">
        <f t="shared" si="386"/>
        <v>195501.27483948204</v>
      </c>
      <c r="AY314" s="1">
        <f t="shared" si="373"/>
        <v>40035.582130540817</v>
      </c>
      <c r="AZ314" s="1">
        <f t="shared" si="374"/>
        <v>9577.7822446250157</v>
      </c>
      <c r="BA314" s="1">
        <f t="shared" si="387"/>
        <v>14198.512350502542</v>
      </c>
      <c r="BB314" s="1">
        <f t="shared" si="388"/>
        <v>31412.859422999794</v>
      </c>
      <c r="BC314" s="1">
        <f t="shared" si="389"/>
        <v>40060.264490271911</v>
      </c>
      <c r="BD314" s="1">
        <f t="shared" si="390"/>
        <v>17.753730390991205</v>
      </c>
      <c r="BE314" s="2">
        <f t="shared" si="396"/>
        <v>0.05</v>
      </c>
      <c r="BF314" s="2">
        <f t="shared" si="397"/>
        <v>3.8949976355871406E-2</v>
      </c>
      <c r="BG314" s="2">
        <f t="shared" si="398"/>
        <v>0.05</v>
      </c>
      <c r="BH314" s="2">
        <f t="shared" si="375"/>
        <v>4.8601584508076355E-2</v>
      </c>
      <c r="BI314" s="2">
        <f t="shared" si="391"/>
        <v>2.5000000000000006E-4</v>
      </c>
      <c r="BJ314" s="2">
        <f t="shared" si="376"/>
        <v>1.5171006581229417E-4</v>
      </c>
      <c r="BK314" s="2">
        <f t="shared" si="377"/>
        <v>2.5000000000000006E-4</v>
      </c>
      <c r="BL314" s="2">
        <f t="shared" si="378"/>
        <v>71.199464945166923</v>
      </c>
      <c r="BM314" s="2">
        <f t="shared" si="379"/>
        <v>22.504720519234276</v>
      </c>
      <c r="BN314" s="2">
        <f t="shared" si="380"/>
        <v>13.079526519366565</v>
      </c>
      <c r="BO314" s="2">
        <f t="shared" si="392"/>
        <v>1474.1703225520628</v>
      </c>
      <c r="BP314" s="2">
        <f t="shared" si="393"/>
        <v>101.72163669687802</v>
      </c>
      <c r="BQ314" s="2">
        <f t="shared" si="394"/>
        <v>6.8413306682331951</v>
      </c>
      <c r="BR314" s="11">
        <f t="shared" si="395"/>
        <v>2.9910008391245552E-2</v>
      </c>
      <c r="BS314" s="17">
        <f t="shared" si="371"/>
        <v>7.9220570535962418E-5</v>
      </c>
      <c r="BT314" s="17">
        <f t="shared" si="372"/>
        <v>5.6517396751192667E-4</v>
      </c>
      <c r="BU314" s="12">
        <f>(BU$3*temperature!$I424+BU$4*temperature!$I424^2+BU$5*temperature!$I424^6)*(K314/K$56)^$BW$1</f>
        <v>-29.280988588610349</v>
      </c>
      <c r="BV314" s="12">
        <f>(BV$3*temperature!$I424+BV$4*temperature!$I424^2+BV$5*temperature!$I424^6)*(L314/L$56)^$BW$1</f>
        <v>-20.150936523479587</v>
      </c>
      <c r="BW314" s="12">
        <f>(BW$3*temperature!$I424+BW$4*temperature!$I424^2+BW$5*temperature!$I424^6)*(M314/M$56)^$BW$1</f>
        <v>-17.972874635870216</v>
      </c>
      <c r="BX314" s="12">
        <f>(BX$3*temperature!$M424+BX$4*temperature!$M424^2+BX$5*temperature!$M424^6)*(K314/K$56)^$BW$1</f>
        <v>-29.280994433004533</v>
      </c>
      <c r="BY314" s="12">
        <f>(BY$3*temperature!$M424+BY$4*temperature!$M424^2+BY$5*temperature!$M424^6)*(L314/L$56)^$BW$1</f>
        <v>-20.150940252272118</v>
      </c>
      <c r="BZ314" s="12">
        <f>(BZ$3*temperature!$M424+BZ$4*temperature!$M424^2+BZ$5*temperature!$M424^6)*(M314/M$56)^$BW$1</f>
        <v>-17.972877717035669</v>
      </c>
      <c r="CA314" s="19">
        <f t="shared" si="381"/>
        <v>-5.8443941846064718E-6</v>
      </c>
      <c r="CB314" s="19">
        <f t="shared" si="382"/>
        <v>-3.7287925316320525E-6</v>
      </c>
      <c r="CC314" s="19">
        <f t="shared" si="383"/>
        <v>-3.0811654525564336E-6</v>
      </c>
      <c r="CD314" s="19">
        <f t="shared" si="384"/>
        <v>-2.378801993729681E-2</v>
      </c>
      <c r="CE314" s="19">
        <f t="shared" si="385"/>
        <v>-1.8845005113535022E-6</v>
      </c>
      <c r="CF314" s="19"/>
      <c r="CG314" s="19"/>
      <c r="CH314" s="19"/>
    </row>
    <row r="315" spans="1:86" x14ac:dyDescent="0.3">
      <c r="A315" s="2">
        <f t="shared" si="405"/>
        <v>2269</v>
      </c>
      <c r="B315" s="5">
        <f t="shared" si="406"/>
        <v>1165.4056455774842</v>
      </c>
      <c r="C315" s="5">
        <f t="shared" si="407"/>
        <v>2964.1697606359016</v>
      </c>
      <c r="D315" s="5">
        <f t="shared" si="408"/>
        <v>4369.9559008994966</v>
      </c>
      <c r="E315" s="15">
        <f t="shared" si="409"/>
        <v>6.9829951738500065E-9</v>
      </c>
      <c r="F315" s="15">
        <f t="shared" si="410"/>
        <v>1.3756968740582312E-8</v>
      </c>
      <c r="G315" s="15">
        <f t="shared" si="411"/>
        <v>2.8084362319103905E-8</v>
      </c>
      <c r="H315" s="5">
        <f t="shared" si="412"/>
        <v>284541.52655785729</v>
      </c>
      <c r="I315" s="5">
        <f t="shared" si="413"/>
        <v>148486.67601068449</v>
      </c>
      <c r="J315" s="5">
        <f t="shared" si="414"/>
        <v>52373.334492946888</v>
      </c>
      <c r="K315" s="5">
        <f t="shared" si="415"/>
        <v>244156.63991129945</v>
      </c>
      <c r="L315" s="5">
        <f t="shared" si="416"/>
        <v>50093.850218224252</v>
      </c>
      <c r="M315" s="5">
        <f t="shared" si="417"/>
        <v>11984.865678430884</v>
      </c>
      <c r="N315" s="15">
        <f t="shared" si="418"/>
        <v>-9.0006016885024742E-4</v>
      </c>
      <c r="O315" s="15">
        <f t="shared" si="419"/>
        <v>9.8657349129571692E-4</v>
      </c>
      <c r="P315" s="15">
        <f t="shared" si="420"/>
        <v>1.0555990793552628E-3</v>
      </c>
      <c r="Q315" s="5">
        <f t="shared" si="421"/>
        <v>2445.4418154451314</v>
      </c>
      <c r="R315" s="5">
        <f t="shared" si="422"/>
        <v>3723.1546276492891</v>
      </c>
      <c r="S315" s="5">
        <f t="shared" si="423"/>
        <v>2726.2027029543056</v>
      </c>
      <c r="T315" s="5">
        <f t="shared" si="424"/>
        <v>8.5943231029509768</v>
      </c>
      <c r="U315" s="5">
        <f t="shared" si="425"/>
        <v>25.073998069573502</v>
      </c>
      <c r="V315" s="5">
        <f t="shared" si="426"/>
        <v>52.0532581961426</v>
      </c>
      <c r="W315" s="15">
        <f t="shared" si="427"/>
        <v>-1.0734613539272964E-2</v>
      </c>
      <c r="X315" s="15">
        <f t="shared" si="428"/>
        <v>-1.217998157191269E-2</v>
      </c>
      <c r="Y315" s="15">
        <f t="shared" si="429"/>
        <v>-9.7425357312937999E-3</v>
      </c>
      <c r="Z315" s="5">
        <f t="shared" si="367"/>
        <v>1901.7727444635661</v>
      </c>
      <c r="AA315" s="5">
        <f t="shared" si="368"/>
        <v>11236.430844259035</v>
      </c>
      <c r="AB315" s="5">
        <f t="shared" si="369"/>
        <v>76552.547321036109</v>
      </c>
      <c r="AC315" s="16">
        <f t="shared" si="430"/>
        <v>0.80909483574185914</v>
      </c>
      <c r="AD315" s="16">
        <f t="shared" si="431"/>
        <v>3.1051129126467769</v>
      </c>
      <c r="AE315" s="16">
        <f t="shared" si="432"/>
        <v>29.301120820161131</v>
      </c>
      <c r="AF315" s="15">
        <f t="shared" si="433"/>
        <v>-4.0504037456468023E-3</v>
      </c>
      <c r="AG315" s="15">
        <f t="shared" si="434"/>
        <v>2.9673830763510267E-4</v>
      </c>
      <c r="AH315" s="15">
        <f t="shared" si="435"/>
        <v>9.7937136394747881E-3</v>
      </c>
      <c r="AI315" s="1">
        <f t="shared" si="399"/>
        <v>572911.89091179473</v>
      </c>
      <c r="AJ315" s="1">
        <f t="shared" si="400"/>
        <v>293396.13978840457</v>
      </c>
      <c r="AK315" s="1">
        <f t="shared" si="401"/>
        <v>103440.316148579</v>
      </c>
      <c r="AL315" s="14">
        <f t="shared" si="436"/>
        <v>99.991658119688282</v>
      </c>
      <c r="AM315" s="14">
        <f t="shared" si="437"/>
        <v>25.031498171453027</v>
      </c>
      <c r="AN315" s="14">
        <f t="shared" si="438"/>
        <v>7.7618546406246898</v>
      </c>
      <c r="AO315" s="11">
        <f t="shared" si="439"/>
        <v>1.5269600348025727E-3</v>
      </c>
      <c r="AP315" s="11">
        <f t="shared" si="440"/>
        <v>1.9235669134357622E-3</v>
      </c>
      <c r="AQ315" s="11">
        <f t="shared" si="441"/>
        <v>1.7449178951680407E-3</v>
      </c>
      <c r="AR315" s="1">
        <f t="shared" si="370"/>
        <v>284541.52655785729</v>
      </c>
      <c r="AS315" s="1">
        <f t="shared" si="365"/>
        <v>148486.67601068449</v>
      </c>
      <c r="AT315" s="1">
        <f t="shared" si="366"/>
        <v>52373.334492946888</v>
      </c>
      <c r="AU315" s="1">
        <f t="shared" si="402"/>
        <v>56908.305311571457</v>
      </c>
      <c r="AV315" s="1">
        <f t="shared" si="403"/>
        <v>29697.335202136899</v>
      </c>
      <c r="AW315" s="1">
        <f t="shared" si="404"/>
        <v>10474.666898589378</v>
      </c>
      <c r="AX315" s="1">
        <f t="shared" si="386"/>
        <v>195325.31192903957</v>
      </c>
      <c r="AY315" s="1">
        <f t="shared" si="373"/>
        <v>40075.080174579402</v>
      </c>
      <c r="AZ315" s="1">
        <f t="shared" si="374"/>
        <v>9587.8925427447066</v>
      </c>
      <c r="BA315" s="1">
        <f t="shared" si="387"/>
        <v>14197.463042112706</v>
      </c>
      <c r="BB315" s="1">
        <f t="shared" si="388"/>
        <v>31415.782784849544</v>
      </c>
      <c r="BC315" s="1">
        <f t="shared" si="389"/>
        <v>40064.876103778923</v>
      </c>
      <c r="BD315" s="1">
        <f t="shared" si="390"/>
        <v>17.238235533015825</v>
      </c>
      <c r="BE315" s="2">
        <f t="shared" si="396"/>
        <v>0.05</v>
      </c>
      <c r="BF315" s="2">
        <f t="shared" si="397"/>
        <v>3.8949976355871406E-2</v>
      </c>
      <c r="BG315" s="2">
        <f t="shared" si="398"/>
        <v>0.05</v>
      </c>
      <c r="BH315" s="2">
        <f t="shared" si="375"/>
        <v>4.8615656294040813E-2</v>
      </c>
      <c r="BI315" s="2">
        <f t="shared" si="391"/>
        <v>2.5000000000000006E-4</v>
      </c>
      <c r="BJ315" s="2">
        <f t="shared" si="376"/>
        <v>1.5171006581229417E-4</v>
      </c>
      <c r="BK315" s="2">
        <f t="shared" si="377"/>
        <v>2.5000000000000006E-4</v>
      </c>
      <c r="BL315" s="2">
        <f t="shared" si="378"/>
        <v>71.135381639464342</v>
      </c>
      <c r="BM315" s="2">
        <f t="shared" si="379"/>
        <v>22.526923389829747</v>
      </c>
      <c r="BN315" s="2">
        <f t="shared" si="380"/>
        <v>13.093333623236726</v>
      </c>
      <c r="BO315" s="2">
        <f t="shared" si="392"/>
        <v>1496.1910006661606</v>
      </c>
      <c r="BP315" s="2">
        <f t="shared" si="393"/>
        <v>102.9428757216631</v>
      </c>
      <c r="BQ315" s="2">
        <f t="shared" si="394"/>
        <v>6.8414881445173119</v>
      </c>
      <c r="BR315" s="11">
        <f t="shared" si="395"/>
        <v>2.9887190803060987E-2</v>
      </c>
      <c r="BS315" s="17">
        <f t="shared" si="371"/>
        <v>7.6919895806923594E-5</v>
      </c>
      <c r="BT315" s="17">
        <f t="shared" si="372"/>
        <v>5.4871258981740447E-4</v>
      </c>
      <c r="BU315" s="12">
        <f>(BU$3*temperature!$I425+BU$4*temperature!$I425^2+BU$5*temperature!$I425^6)*(K315/K$56)^$BW$1</f>
        <v>-29.443484392301119</v>
      </c>
      <c r="BV315" s="12">
        <f>(BV$3*temperature!$I425+BV$4*temperature!$I425^2+BV$5*temperature!$I425^6)*(L315/L$56)^$BW$1</f>
        <v>-20.245385268091141</v>
      </c>
      <c r="BW315" s="12">
        <f>(BW$3*temperature!$I425+BW$4*temperature!$I425^2+BW$5*temperature!$I425^6)*(M315/M$56)^$BW$1</f>
        <v>-18.050277282555346</v>
      </c>
      <c r="BX315" s="12">
        <f>(BX$3*temperature!$M425+BX$4*temperature!$M425^2+BX$5*temperature!$M425^6)*(K315/K$56)^$BW$1</f>
        <v>-29.443490231688152</v>
      </c>
      <c r="BY315" s="12">
        <f>(BY$3*temperature!$M425+BY$4*temperature!$M425^2+BY$5*temperature!$M425^6)*(L315/L$56)^$BW$1</f>
        <v>-20.245388991516919</v>
      </c>
      <c r="BZ315" s="12">
        <f>(BZ$3*temperature!$M425+BZ$4*temperature!$M425^2+BZ$5*temperature!$M425^6)*(M315/M$56)^$BW$1</f>
        <v>-18.050280358859435</v>
      </c>
      <c r="CA315" s="19">
        <f t="shared" si="381"/>
        <v>-5.8393870325801345E-6</v>
      </c>
      <c r="CB315" s="19">
        <f t="shared" si="382"/>
        <v>-3.7234257774798607E-6</v>
      </c>
      <c r="CC315" s="19">
        <f t="shared" si="383"/>
        <v>-3.0763040896886196E-6</v>
      </c>
      <c r="CD315" s="19">
        <f t="shared" si="384"/>
        <v>-2.3755435205742734E-2</v>
      </c>
      <c r="CE315" s="19">
        <f t="shared" si="385"/>
        <v>-1.8272656008738557E-6</v>
      </c>
      <c r="CF315" s="19"/>
      <c r="CG315" s="19"/>
      <c r="CH315" s="19"/>
    </row>
    <row r="316" spans="1:86" x14ac:dyDescent="0.3">
      <c r="A316" s="2">
        <f t="shared" si="405"/>
        <v>2270</v>
      </c>
      <c r="B316" s="5">
        <f t="shared" si="406"/>
        <v>1165.4056533086052</v>
      </c>
      <c r="C316" s="5">
        <f t="shared" si="407"/>
        <v>2964.1697993749926</v>
      </c>
      <c r="D316" s="5">
        <f t="shared" si="408"/>
        <v>4369.95601749055</v>
      </c>
      <c r="E316" s="15">
        <f t="shared" si="409"/>
        <v>6.6338454151575061E-9</v>
      </c>
      <c r="F316" s="15">
        <f t="shared" si="410"/>
        <v>1.3069120303553195E-8</v>
      </c>
      <c r="G316" s="15">
        <f t="shared" si="411"/>
        <v>2.6680144203148707E-8</v>
      </c>
      <c r="H316" s="5">
        <f t="shared" si="412"/>
        <v>284278.62415372673</v>
      </c>
      <c r="I316" s="5">
        <f t="shared" si="413"/>
        <v>148629.65799333612</v>
      </c>
      <c r="J316" s="5">
        <f t="shared" si="414"/>
        <v>52427.519952272211</v>
      </c>
      <c r="K316" s="5">
        <f t="shared" si="415"/>
        <v>243931.04954198154</v>
      </c>
      <c r="L316" s="5">
        <f t="shared" si="416"/>
        <v>50142.086335497814</v>
      </c>
      <c r="M316" s="5">
        <f t="shared" si="417"/>
        <v>11997.264902079894</v>
      </c>
      <c r="N316" s="15">
        <f t="shared" si="418"/>
        <v>-9.2395754381235928E-4</v>
      </c>
      <c r="O316" s="15">
        <f t="shared" si="419"/>
        <v>9.6291494990752291E-4</v>
      </c>
      <c r="P316" s="15">
        <f t="shared" si="420"/>
        <v>1.0345734346715041E-3</v>
      </c>
      <c r="Q316" s="5">
        <f t="shared" si="421"/>
        <v>2416.9557289359013</v>
      </c>
      <c r="R316" s="5">
        <f t="shared" si="422"/>
        <v>3681.3481360353207</v>
      </c>
      <c r="S316" s="5">
        <f t="shared" si="423"/>
        <v>2702.4356263033314</v>
      </c>
      <c r="T316" s="5">
        <f t="shared" si="424"/>
        <v>8.5020663658091529</v>
      </c>
      <c r="U316" s="5">
        <f t="shared" si="425"/>
        <v>24.768597235151923</v>
      </c>
      <c r="V316" s="5">
        <f t="shared" si="426"/>
        <v>51.546127468236421</v>
      </c>
      <c r="W316" s="15">
        <f t="shared" si="427"/>
        <v>-1.0734613539272964E-2</v>
      </c>
      <c r="X316" s="15">
        <f t="shared" si="428"/>
        <v>-1.217998157191269E-2</v>
      </c>
      <c r="Y316" s="15">
        <f t="shared" si="429"/>
        <v>-9.7425357312937999E-3</v>
      </c>
      <c r="Z316" s="5">
        <f t="shared" si="367"/>
        <v>1872.0512261397712</v>
      </c>
      <c r="AA316" s="5">
        <f t="shared" si="368"/>
        <v>11113.818936822598</v>
      </c>
      <c r="AB316" s="5">
        <f t="shared" si="369"/>
        <v>76629.968188434257</v>
      </c>
      <c r="AC316" s="16">
        <f t="shared" si="430"/>
        <v>0.80581767498858681</v>
      </c>
      <c r="AD316" s="16">
        <f t="shared" si="431"/>
        <v>3.1060343185974917</v>
      </c>
      <c r="AE316" s="16">
        <f t="shared" si="432"/>
        <v>29.588087606789443</v>
      </c>
      <c r="AF316" s="15">
        <f t="shared" si="433"/>
        <v>-4.0504037456468023E-3</v>
      </c>
      <c r="AG316" s="15">
        <f t="shared" si="434"/>
        <v>2.9673830763510267E-4</v>
      </c>
      <c r="AH316" s="15">
        <f t="shared" si="435"/>
        <v>9.7937136394747881E-3</v>
      </c>
      <c r="AI316" s="1">
        <f t="shared" si="399"/>
        <v>572529.00713218679</v>
      </c>
      <c r="AJ316" s="1">
        <f t="shared" si="400"/>
        <v>293753.861011701</v>
      </c>
      <c r="AK316" s="1">
        <f t="shared" si="401"/>
        <v>103570.95143231048</v>
      </c>
      <c r="AL316" s="14">
        <f t="shared" si="436"/>
        <v>100.14281455279307</v>
      </c>
      <c r="AM316" s="14">
        <f t="shared" si="437"/>
        <v>25.079166435512601</v>
      </c>
      <c r="AN316" s="14">
        <f t="shared" si="438"/>
        <v>7.775263001696187</v>
      </c>
      <c r="AO316" s="11">
        <f t="shared" si="439"/>
        <v>1.511690434454547E-3</v>
      </c>
      <c r="AP316" s="11">
        <f t="shared" si="440"/>
        <v>1.9043312443014046E-3</v>
      </c>
      <c r="AQ316" s="11">
        <f t="shared" si="441"/>
        <v>1.7274687162163603E-3</v>
      </c>
      <c r="AR316" s="1">
        <f t="shared" si="370"/>
        <v>284278.62415372673</v>
      </c>
      <c r="AS316" s="1">
        <f t="shared" si="365"/>
        <v>148629.65799333612</v>
      </c>
      <c r="AT316" s="1">
        <f t="shared" si="366"/>
        <v>52427.519952272211</v>
      </c>
      <c r="AU316" s="1">
        <f t="shared" si="402"/>
        <v>56855.724830745348</v>
      </c>
      <c r="AV316" s="1">
        <f t="shared" si="403"/>
        <v>29725.931598667226</v>
      </c>
      <c r="AW316" s="1">
        <f t="shared" si="404"/>
        <v>10485.503990454443</v>
      </c>
      <c r="AX316" s="1">
        <f t="shared" si="386"/>
        <v>195144.83963358524</v>
      </c>
      <c r="AY316" s="1">
        <f t="shared" si="373"/>
        <v>40113.669068398252</v>
      </c>
      <c r="AZ316" s="1">
        <f t="shared" si="374"/>
        <v>9597.811921663917</v>
      </c>
      <c r="BA316" s="1">
        <f t="shared" si="387"/>
        <v>14196.385853192907</v>
      </c>
      <c r="BB316" s="1">
        <f t="shared" si="388"/>
        <v>31418.636065524766</v>
      </c>
      <c r="BC316" s="1">
        <f t="shared" si="389"/>
        <v>40069.395876059592</v>
      </c>
      <c r="BD316" s="1">
        <f t="shared" si="390"/>
        <v>16.737671033053012</v>
      </c>
      <c r="BE316" s="2">
        <f t="shared" si="396"/>
        <v>0.05</v>
      </c>
      <c r="BF316" s="2">
        <f t="shared" si="397"/>
        <v>3.8949976355871406E-2</v>
      </c>
      <c r="BG316" s="2">
        <f t="shared" si="398"/>
        <v>0.05</v>
      </c>
      <c r="BH316" s="2">
        <f t="shared" si="375"/>
        <v>4.8629617662595465E-2</v>
      </c>
      <c r="BI316" s="2">
        <f t="shared" si="391"/>
        <v>2.5000000000000006E-4</v>
      </c>
      <c r="BJ316" s="2">
        <f t="shared" si="376"/>
        <v>1.5171006581229417E-4</v>
      </c>
      <c r="BK316" s="2">
        <f t="shared" si="377"/>
        <v>2.5000000000000006E-4</v>
      </c>
      <c r="BL316" s="2">
        <f t="shared" si="378"/>
        <v>71.069656038431702</v>
      </c>
      <c r="BM316" s="2">
        <f t="shared" si="379"/>
        <v>22.548615195827796</v>
      </c>
      <c r="BN316" s="2">
        <f t="shared" si="380"/>
        <v>13.106879988068055</v>
      </c>
      <c r="BO316" s="2">
        <f t="shared" si="392"/>
        <v>1518.5408400384338</v>
      </c>
      <c r="BP316" s="2">
        <f t="shared" si="393"/>
        <v>104.17880113992186</v>
      </c>
      <c r="BQ316" s="2">
        <f t="shared" si="394"/>
        <v>6.8416470986066651</v>
      </c>
      <c r="BR316" s="11">
        <f t="shared" si="395"/>
        <v>2.9864556932409608E-2</v>
      </c>
      <c r="BS316" s="17">
        <f t="shared" si="371"/>
        <v>7.4687690548850142E-5</v>
      </c>
      <c r="BT316" s="17">
        <f t="shared" si="372"/>
        <v>5.3273066972563544E-4</v>
      </c>
      <c r="BU316" s="12">
        <f>(BU$3*temperature!$I426+BU$4*temperature!$I426^2+BU$5*temperature!$I426^6)*(K316/K$56)^$BW$1</f>
        <v>-29.605859671536685</v>
      </c>
      <c r="BV316" s="12">
        <f>(BV$3*temperature!$I426+BV$4*temperature!$I426^2+BV$5*temperature!$I426^6)*(L316/L$56)^$BW$1</f>
        <v>-20.33966005487633</v>
      </c>
      <c r="BW316" s="12">
        <f>(BW$3*temperature!$I426+BW$4*temperature!$I426^2+BW$5*temperature!$I426^6)*(M316/M$56)^$BW$1</f>
        <v>-18.127519587040023</v>
      </c>
      <c r="BX316" s="12">
        <f>(BX$3*temperature!$M426+BX$4*temperature!$M426^2+BX$5*temperature!$M426^6)*(K316/K$56)^$BW$1</f>
        <v>-29.605865505956341</v>
      </c>
      <c r="BY316" s="12">
        <f>(BY$3*temperature!$M426+BY$4*temperature!$M426^2+BY$5*temperature!$M426^6)*(L316/L$56)^$BW$1</f>
        <v>-20.339663772969406</v>
      </c>
      <c r="BZ316" s="12">
        <f>(BZ$3*temperature!$M426+BZ$4*temperature!$M426^2+BZ$5*temperature!$M426^6)*(M316/M$56)^$BW$1</f>
        <v>-18.127522658513616</v>
      </c>
      <c r="CA316" s="19">
        <f t="shared" si="381"/>
        <v>-5.834419656736145E-6</v>
      </c>
      <c r="CB316" s="19">
        <f t="shared" si="382"/>
        <v>-3.7180930760882802E-6</v>
      </c>
      <c r="CC316" s="19">
        <f t="shared" si="383"/>
        <v>-3.071473592797247E-6</v>
      </c>
      <c r="CD316" s="19">
        <f t="shared" si="384"/>
        <v>-2.3722494381080574E-2</v>
      </c>
      <c r="CE316" s="19">
        <f t="shared" si="385"/>
        <v>-1.7717783193809822E-6</v>
      </c>
      <c r="CF316" s="19"/>
      <c r="CG316" s="19"/>
      <c r="CH316" s="19"/>
    </row>
    <row r="317" spans="1:86" x14ac:dyDescent="0.3">
      <c r="A317" s="2">
        <f t="shared" si="405"/>
        <v>2271</v>
      </c>
      <c r="B317" s="5">
        <f t="shared" si="406"/>
        <v>1165.4056606531703</v>
      </c>
      <c r="C317" s="5">
        <f t="shared" si="407"/>
        <v>2964.1698361771296</v>
      </c>
      <c r="D317" s="5">
        <f t="shared" si="408"/>
        <v>4369.9561282520535</v>
      </c>
      <c r="E317" s="15">
        <f t="shared" si="409"/>
        <v>6.3021531443996307E-9</v>
      </c>
      <c r="F317" s="15">
        <f t="shared" si="410"/>
        <v>1.2415664288375536E-8</v>
      </c>
      <c r="G317" s="15">
        <f t="shared" si="411"/>
        <v>2.534613699299127E-8</v>
      </c>
      <c r="H317" s="5">
        <f t="shared" si="412"/>
        <v>284009.21224619204</v>
      </c>
      <c r="I317" s="5">
        <f t="shared" si="413"/>
        <v>148769.29598939337</v>
      </c>
      <c r="J317" s="5">
        <f t="shared" si="414"/>
        <v>52480.670288560461</v>
      </c>
      <c r="K317" s="5">
        <f t="shared" si="415"/>
        <v>243699.87364486844</v>
      </c>
      <c r="L317" s="5">
        <f t="shared" si="416"/>
        <v>50189.194348344143</v>
      </c>
      <c r="M317" s="5">
        <f t="shared" si="417"/>
        <v>12009.427268450016</v>
      </c>
      <c r="N317" s="15">
        <f t="shared" si="418"/>
        <v>-9.4771000882087897E-4</v>
      </c>
      <c r="O317" s="15">
        <f t="shared" si="419"/>
        <v>9.3949048173080918E-4</v>
      </c>
      <c r="P317" s="15">
        <f t="shared" si="420"/>
        <v>1.013761592278728E-3</v>
      </c>
      <c r="Q317" s="5">
        <f t="shared" si="421"/>
        <v>2388.7446735806789</v>
      </c>
      <c r="R317" s="5">
        <f t="shared" si="422"/>
        <v>3639.9258947233097</v>
      </c>
      <c r="S317" s="5">
        <f t="shared" si="423"/>
        <v>2678.8200530950653</v>
      </c>
      <c r="T317" s="5">
        <f t="shared" si="424"/>
        <v>8.4107999690869413</v>
      </c>
      <c r="U317" s="5">
        <f t="shared" si="425"/>
        <v>24.466916177265645</v>
      </c>
      <c r="V317" s="5">
        <f t="shared" si="426"/>
        <v>51.043937479567305</v>
      </c>
      <c r="W317" s="15">
        <f t="shared" si="427"/>
        <v>-1.0734613539272964E-2</v>
      </c>
      <c r="X317" s="15">
        <f t="shared" si="428"/>
        <v>-1.217998157191269E-2</v>
      </c>
      <c r="Y317" s="15">
        <f t="shared" si="429"/>
        <v>-9.7425357312937999E-3</v>
      </c>
      <c r="Z317" s="5">
        <f t="shared" si="367"/>
        <v>1842.7501270381472</v>
      </c>
      <c r="AA317" s="5">
        <f t="shared" si="368"/>
        <v>10992.285151418826</v>
      </c>
      <c r="AB317" s="5">
        <f t="shared" si="369"/>
        <v>76705.856123904348</v>
      </c>
      <c r="AC317" s="16">
        <f t="shared" si="430"/>
        <v>0.80255378805950461</v>
      </c>
      <c r="AD317" s="16">
        <f t="shared" si="431"/>
        <v>3.1069559979646488</v>
      </c>
      <c r="AE317" s="16">
        <f t="shared" si="432"/>
        <v>29.87786486395003</v>
      </c>
      <c r="AF317" s="15">
        <f t="shared" si="433"/>
        <v>-4.0504037456468023E-3</v>
      </c>
      <c r="AG317" s="15">
        <f t="shared" si="434"/>
        <v>2.9673830763510267E-4</v>
      </c>
      <c r="AH317" s="15">
        <f t="shared" si="435"/>
        <v>9.7937136394747881E-3</v>
      </c>
      <c r="AI317" s="1">
        <f t="shared" si="399"/>
        <v>572131.83124971343</v>
      </c>
      <c r="AJ317" s="1">
        <f t="shared" si="400"/>
        <v>294104.40650919813</v>
      </c>
      <c r="AK317" s="1">
        <f t="shared" si="401"/>
        <v>103699.36027953388</v>
      </c>
      <c r="AL317" s="14">
        <f t="shared" si="436"/>
        <v>100.2926856382835</v>
      </c>
      <c r="AM317" s="14">
        <f t="shared" si="437"/>
        <v>25.126447885334542</v>
      </c>
      <c r="AN317" s="14">
        <f t="shared" si="438"/>
        <v>7.7885602100560147</v>
      </c>
      <c r="AO317" s="11">
        <f t="shared" si="439"/>
        <v>1.4965735301100014E-3</v>
      </c>
      <c r="AP317" s="11">
        <f t="shared" si="440"/>
        <v>1.8852879318583906E-3</v>
      </c>
      <c r="AQ317" s="11">
        <f t="shared" si="441"/>
        <v>1.7101940290541967E-3</v>
      </c>
      <c r="AR317" s="1">
        <f t="shared" si="370"/>
        <v>284009.21224619204</v>
      </c>
      <c r="AS317" s="1">
        <f t="shared" ref="AS317:AS346" si="442">MAX(0.3*C317,AM317*AJ317^$AR$5*C317^(1-$AR$5)*(1-BJ316+BV316/100))</f>
        <v>148769.29598939337</v>
      </c>
      <c r="AT317" s="1">
        <f t="shared" ref="AT317:AT346" si="443">MAX(0.3*D317,AN317*AK317^$AR$5*D317^(1-$AR$5)*(1-BK316+BW316/100))</f>
        <v>52480.670288560461</v>
      </c>
      <c r="AU317" s="1">
        <f t="shared" si="402"/>
        <v>56801.842449238407</v>
      </c>
      <c r="AV317" s="1">
        <f t="shared" si="403"/>
        <v>29753.859197878675</v>
      </c>
      <c r="AW317" s="1">
        <f t="shared" si="404"/>
        <v>10496.134057712094</v>
      </c>
      <c r="AX317" s="1">
        <f t="shared" si="386"/>
        <v>194959.89891589474</v>
      </c>
      <c r="AY317" s="1">
        <f t="shared" si="373"/>
        <v>40151.355478675316</v>
      </c>
      <c r="AZ317" s="1">
        <f t="shared" si="374"/>
        <v>9607.5418147600121</v>
      </c>
      <c r="BA317" s="1">
        <f t="shared" si="387"/>
        <v>14195.280952363844</v>
      </c>
      <c r="BB317" s="1">
        <f t="shared" si="388"/>
        <v>31421.419957623137</v>
      </c>
      <c r="BC317" s="1">
        <f t="shared" si="389"/>
        <v>40073.824741333803</v>
      </c>
      <c r="BD317" s="1">
        <f t="shared" si="390"/>
        <v>16.251605920150507</v>
      </c>
      <c r="BE317" s="2">
        <f t="shared" si="396"/>
        <v>0.05</v>
      </c>
      <c r="BF317" s="2">
        <f t="shared" si="397"/>
        <v>3.8949976355871406E-2</v>
      </c>
      <c r="BG317" s="2">
        <f t="shared" si="398"/>
        <v>0.05</v>
      </c>
      <c r="BH317" s="2">
        <f t="shared" si="375"/>
        <v>4.8643468822748642E-2</v>
      </c>
      <c r="BI317" s="2">
        <f t="shared" si="391"/>
        <v>2.5000000000000006E-4</v>
      </c>
      <c r="BJ317" s="2">
        <f t="shared" si="376"/>
        <v>1.5171006581229417E-4</v>
      </c>
      <c r="BK317" s="2">
        <f t="shared" si="377"/>
        <v>2.5000000000000006E-4</v>
      </c>
      <c r="BL317" s="2">
        <f t="shared" si="378"/>
        <v>71.00230306154802</v>
      </c>
      <c r="BM317" s="2">
        <f t="shared" si="379"/>
        <v>22.569799685399538</v>
      </c>
      <c r="BN317" s="2">
        <f t="shared" si="380"/>
        <v>13.120167572140119</v>
      </c>
      <c r="BO317" s="2">
        <f t="shared" si="392"/>
        <v>1541.2247600963685</v>
      </c>
      <c r="BP317" s="2">
        <f t="shared" si="393"/>
        <v>105.42958959754745</v>
      </c>
      <c r="BQ317" s="2">
        <f t="shared" si="394"/>
        <v>6.8418075151638362</v>
      </c>
      <c r="BR317" s="11">
        <f t="shared" si="395"/>
        <v>2.9842104334878411E-2</v>
      </c>
      <c r="BS317" s="17">
        <f t="shared" si="371"/>
        <v>7.2521857409402936E-5</v>
      </c>
      <c r="BT317" s="17">
        <f t="shared" si="372"/>
        <v>5.1721424245207328E-4</v>
      </c>
      <c r="BU317" s="12">
        <f>(BU$3*temperature!$I427+BU$4*temperature!$I427^2+BU$5*temperature!$I427^6)*(K317/K$56)^$BW$1</f>
        <v>-29.768116550335584</v>
      </c>
      <c r="BV317" s="12">
        <f>(BV$3*temperature!$I427+BV$4*temperature!$I427^2+BV$5*temperature!$I427^6)*(L317/L$56)^$BW$1</f>
        <v>-20.433762045629237</v>
      </c>
      <c r="BW317" s="12">
        <f>(BW$3*temperature!$I427+BW$4*temperature!$I427^2+BW$5*temperature!$I427^6)*(M317/M$56)^$BW$1</f>
        <v>-18.204602522952424</v>
      </c>
      <c r="BX317" s="12">
        <f>(BX$3*temperature!$M427+BX$4*temperature!$M427^2+BX$5*temperature!$M427^6)*(K317/K$56)^$BW$1</f>
        <v>-29.768122379827382</v>
      </c>
      <c r="BY317" s="12">
        <f>(BY$3*temperature!$M427+BY$4*temperature!$M427^2+BY$5*temperature!$M427^6)*(L317/L$56)^$BW$1</f>
        <v>-20.433765758423291</v>
      </c>
      <c r="BZ317" s="12">
        <f>(BZ$3*temperature!$M427+BZ$4*temperature!$M427^2+BZ$5*temperature!$M427^6)*(M317/M$56)^$BW$1</f>
        <v>-18.204605589626048</v>
      </c>
      <c r="CA317" s="19">
        <f t="shared" si="381"/>
        <v>-5.8294917977264049E-6</v>
      </c>
      <c r="CB317" s="19">
        <f t="shared" si="382"/>
        <v>-3.7127940544223748E-6</v>
      </c>
      <c r="CC317" s="19">
        <f t="shared" si="383"/>
        <v>-3.0666736243745163E-6</v>
      </c>
      <c r="CD317" s="19">
        <f t="shared" si="384"/>
        <v>-2.3689202182613601E-2</v>
      </c>
      <c r="CE317" s="19">
        <f t="shared" si="385"/>
        <v>-1.7179849428300204E-6</v>
      </c>
      <c r="CF317" s="19"/>
      <c r="CG317" s="19"/>
      <c r="CH317" s="19"/>
    </row>
    <row r="318" spans="1:86" x14ac:dyDescent="0.3">
      <c r="A318" s="2">
        <f t="shared" si="405"/>
        <v>2272</v>
      </c>
      <c r="B318" s="5">
        <f t="shared" si="406"/>
        <v>1165.4056676305072</v>
      </c>
      <c r="C318" s="5">
        <f t="shared" si="407"/>
        <v>2964.1698711391605</v>
      </c>
      <c r="D318" s="5">
        <f t="shared" si="408"/>
        <v>4369.9562334754846</v>
      </c>
      <c r="E318" s="15">
        <f t="shared" si="409"/>
        <v>5.987045487179649E-9</v>
      </c>
      <c r="F318" s="15">
        <f t="shared" si="410"/>
        <v>1.1794881073956759E-8</v>
      </c>
      <c r="G318" s="15">
        <f t="shared" si="411"/>
        <v>2.4078830143341707E-8</v>
      </c>
      <c r="H318" s="5">
        <f t="shared" si="412"/>
        <v>283733.35004853178</v>
      </c>
      <c r="I318" s="5">
        <f t="shared" si="413"/>
        <v>148905.61469362571</v>
      </c>
      <c r="J318" s="5">
        <f t="shared" si="414"/>
        <v>52532.793324827318</v>
      </c>
      <c r="K318" s="5">
        <f t="shared" si="415"/>
        <v>243463.16302495421</v>
      </c>
      <c r="L318" s="5">
        <f t="shared" si="416"/>
        <v>50235.182586347451</v>
      </c>
      <c r="M318" s="5">
        <f t="shared" si="417"/>
        <v>12021.3545669878</v>
      </c>
      <c r="N318" s="15">
        <f t="shared" si="418"/>
        <v>-9.7132024064638944E-4</v>
      </c>
      <c r="O318" s="15">
        <f t="shared" si="419"/>
        <v>9.1629759354416862E-4</v>
      </c>
      <c r="P318" s="15">
        <f t="shared" si="420"/>
        <v>9.9316131162385801E-4</v>
      </c>
      <c r="Q318" s="5">
        <f t="shared" si="421"/>
        <v>2360.8071075861976</v>
      </c>
      <c r="R318" s="5">
        <f t="shared" si="422"/>
        <v>3598.8863388403474</v>
      </c>
      <c r="S318" s="5">
        <f t="shared" si="423"/>
        <v>2655.3561973649093</v>
      </c>
      <c r="T318" s="5">
        <f t="shared" si="424"/>
        <v>8.3205132818626648</v>
      </c>
      <c r="U318" s="5">
        <f t="shared" si="425"/>
        <v>24.168909589105017</v>
      </c>
      <c r="V318" s="5">
        <f t="shared" si="426"/>
        <v>50.546640094806691</v>
      </c>
      <c r="W318" s="15">
        <f t="shared" si="427"/>
        <v>-1.0734613539272964E-2</v>
      </c>
      <c r="X318" s="15">
        <f t="shared" si="428"/>
        <v>-1.217998157191269E-2</v>
      </c>
      <c r="Y318" s="15">
        <f t="shared" si="429"/>
        <v>-9.7425357312937999E-3</v>
      </c>
      <c r="Z318" s="5">
        <f t="shared" ref="Z318:Z346" si="444">Q317*AC318*(1-BE317)</f>
        <v>1813.8645196536754</v>
      </c>
      <c r="AA318" s="5">
        <f t="shared" ref="AA318:AA346" si="445">R317*AD318*(1-BF317)</f>
        <v>10871.825948804266</v>
      </c>
      <c r="AB318" s="5">
        <f t="shared" ref="AB318:AB346" si="446">S317*AE318*(1-BG317)</f>
        <v>76780.222790426924</v>
      </c>
      <c r="AC318" s="16">
        <f t="shared" si="430"/>
        <v>0.79930312119026536</v>
      </c>
      <c r="AD318" s="16">
        <f t="shared" si="431"/>
        <v>3.1078779508293817</v>
      </c>
      <c r="AE318" s="16">
        <f t="shared" si="432"/>
        <v>30.170480116586482</v>
      </c>
      <c r="AF318" s="15">
        <f t="shared" si="433"/>
        <v>-4.0504037456468023E-3</v>
      </c>
      <c r="AG318" s="15">
        <f t="shared" si="434"/>
        <v>2.9673830763510267E-4</v>
      </c>
      <c r="AH318" s="15">
        <f t="shared" si="435"/>
        <v>9.7937136394747881E-3</v>
      </c>
      <c r="AI318" s="1">
        <f t="shared" si="399"/>
        <v>571720.4905739805</v>
      </c>
      <c r="AJ318" s="1">
        <f t="shared" si="400"/>
        <v>294447.82505615702</v>
      </c>
      <c r="AK318" s="1">
        <f t="shared" si="401"/>
        <v>103825.5583092926</v>
      </c>
      <c r="AL318" s="14">
        <f t="shared" si="436"/>
        <v>100.4412800630875</v>
      </c>
      <c r="AM318" s="14">
        <f t="shared" si="437"/>
        <v>25.17334476841355</v>
      </c>
      <c r="AN318" s="14">
        <f t="shared" si="438"/>
        <v>7.8017469597305205</v>
      </c>
      <c r="AO318" s="11">
        <f t="shared" si="439"/>
        <v>1.4816077948089014E-3</v>
      </c>
      <c r="AP318" s="11">
        <f t="shared" si="440"/>
        <v>1.8664350525398068E-3</v>
      </c>
      <c r="AQ318" s="11">
        <f t="shared" si="441"/>
        <v>1.6930920887636548E-3</v>
      </c>
      <c r="AR318" s="1">
        <f t="shared" ref="AR318:AR346" si="447">MAX(0.3*B318,AL318*AI318^$AR$5*B318^(1-$AR$5)*(1-BI317+BU317/100))</f>
        <v>283733.35004853178</v>
      </c>
      <c r="AS318" s="1">
        <f t="shared" si="442"/>
        <v>148905.61469362571</v>
      </c>
      <c r="AT318" s="1">
        <f t="shared" si="443"/>
        <v>52532.793324827318</v>
      </c>
      <c r="AU318" s="1">
        <f t="shared" si="402"/>
        <v>56746.670009706359</v>
      </c>
      <c r="AV318" s="1">
        <f t="shared" si="403"/>
        <v>29781.122938725144</v>
      </c>
      <c r="AW318" s="1">
        <f t="shared" si="404"/>
        <v>10506.558664965465</v>
      </c>
      <c r="AX318" s="1">
        <f t="shared" si="386"/>
        <v>194770.53041996338</v>
      </c>
      <c r="AY318" s="1">
        <f t="shared" si="373"/>
        <v>40188.146069077957</v>
      </c>
      <c r="AZ318" s="1">
        <f t="shared" si="374"/>
        <v>9617.0836535902381</v>
      </c>
      <c r="BA318" s="1">
        <f t="shared" si="387"/>
        <v>14194.148505123283</v>
      </c>
      <c r="BB318" s="1">
        <f t="shared" si="388"/>
        <v>31424.135146354038</v>
      </c>
      <c r="BC318" s="1">
        <f t="shared" si="389"/>
        <v>40078.163623959568</v>
      </c>
      <c r="BD318" s="1">
        <f t="shared" si="390"/>
        <v>15.779621606245705</v>
      </c>
      <c r="BE318" s="2">
        <f t="shared" si="396"/>
        <v>0.05</v>
      </c>
      <c r="BF318" s="2">
        <f t="shared" si="397"/>
        <v>3.8949976355871406E-2</v>
      </c>
      <c r="BG318" s="2">
        <f t="shared" si="398"/>
        <v>0.05</v>
      </c>
      <c r="BH318" s="2">
        <f t="shared" si="375"/>
        <v>4.8657209998611325E-2</v>
      </c>
      <c r="BI318" s="2">
        <f t="shared" si="391"/>
        <v>2.5000000000000006E-4</v>
      </c>
      <c r="BJ318" s="2">
        <f t="shared" si="376"/>
        <v>1.5171006581229417E-4</v>
      </c>
      <c r="BK318" s="2">
        <f t="shared" si="377"/>
        <v>2.5000000000000006E-4</v>
      </c>
      <c r="BL318" s="2">
        <f t="shared" si="378"/>
        <v>70.933337512132965</v>
      </c>
      <c r="BM318" s="2">
        <f t="shared" si="379"/>
        <v>22.590480604990073</v>
      </c>
      <c r="BN318" s="2">
        <f t="shared" si="380"/>
        <v>13.133198331206833</v>
      </c>
      <c r="BO318" s="2">
        <f t="shared" si="392"/>
        <v>1564.2477537556422</v>
      </c>
      <c r="BP318" s="2">
        <f t="shared" si="393"/>
        <v>106.69541986571478</v>
      </c>
      <c r="BQ318" s="2">
        <f t="shared" si="394"/>
        <v>6.8419693790439489</v>
      </c>
      <c r="BR318" s="11">
        <f t="shared" si="395"/>
        <v>2.9819830594859237E-2</v>
      </c>
      <c r="BS318" s="17">
        <f t="shared" si="371"/>
        <v>7.0420365514421295E-5</v>
      </c>
      <c r="BT318" s="17">
        <f t="shared" si="372"/>
        <v>5.0214974995346925E-4</v>
      </c>
      <c r="BU318" s="12">
        <f>(BU$3*temperature!$I428+BU$4*temperature!$I428^2+BU$5*temperature!$I428^6)*(K318/K$56)^$BW$1</f>
        <v>-29.930257167381974</v>
      </c>
      <c r="BV318" s="12">
        <f>(BV$3*temperature!$I428+BV$4*temperature!$I428^2+BV$5*temperature!$I428^6)*(L318/L$56)^$BW$1</f>
        <v>-20.527692397730469</v>
      </c>
      <c r="BW318" s="12">
        <f>(BW$3*temperature!$I428+BW$4*temperature!$I428^2+BW$5*temperature!$I428^6)*(M318/M$56)^$BW$1</f>
        <v>-18.281527059573889</v>
      </c>
      <c r="BX318" s="12">
        <f>(BX$3*temperature!$M428+BX$4*temperature!$M428^2+BX$5*temperature!$M428^6)*(K318/K$56)^$BW$1</f>
        <v>-29.930262991985167</v>
      </c>
      <c r="BY318" s="12">
        <f>(BY$3*temperature!$M428+BY$4*temperature!$M428^2+BY$5*temperature!$M428^6)*(L318/L$56)^$BW$1</f>
        <v>-20.527696105258812</v>
      </c>
      <c r="BZ318" s="12">
        <f>(BZ$3*temperature!$M428+BZ$4*temperature!$M428^2+BZ$5*temperature!$M428^6)*(M318/M$56)^$BW$1</f>
        <v>-18.281530121477719</v>
      </c>
      <c r="CA318" s="19">
        <f t="shared" si="381"/>
        <v>-5.8246031926501018E-6</v>
      </c>
      <c r="CB318" s="19">
        <f t="shared" si="382"/>
        <v>-3.7075283429999217E-6</v>
      </c>
      <c r="CC318" s="19">
        <f t="shared" si="383"/>
        <v>-3.0619038291490597E-6</v>
      </c>
      <c r="CD318" s="19">
        <f t="shared" si="384"/>
        <v>-2.3655563244996149E-2</v>
      </c>
      <c r="CE318" s="19">
        <f t="shared" si="385"/>
        <v>-1.6658334101621387E-6</v>
      </c>
      <c r="CF318" s="19"/>
      <c r="CG318" s="19"/>
      <c r="CH318" s="19"/>
    </row>
    <row r="319" spans="1:86" x14ac:dyDescent="0.3">
      <c r="A319" s="2">
        <f t="shared" si="405"/>
        <v>2273</v>
      </c>
      <c r="B319" s="5">
        <f t="shared" si="406"/>
        <v>1165.4056742589771</v>
      </c>
      <c r="C319" s="5">
        <f t="shared" si="407"/>
        <v>2964.1699043530903</v>
      </c>
      <c r="D319" s="5">
        <f t="shared" si="408"/>
        <v>4369.9563334377472</v>
      </c>
      <c r="E319" s="15">
        <f t="shared" si="409"/>
        <v>5.6876932128206659E-9</v>
      </c>
      <c r="F319" s="15">
        <f t="shared" si="410"/>
        <v>1.120513702025892E-8</v>
      </c>
      <c r="G319" s="15">
        <f t="shared" si="411"/>
        <v>2.2874888636174622E-8</v>
      </c>
      <c r="H319" s="5">
        <f t="shared" si="412"/>
        <v>283451.09630861174</v>
      </c>
      <c r="I319" s="5">
        <f t="shared" si="413"/>
        <v>149038.63878579889</v>
      </c>
      <c r="J319" s="5">
        <f t="shared" si="414"/>
        <v>52583.896873010126</v>
      </c>
      <c r="K319" s="5">
        <f t="shared" si="415"/>
        <v>243220.96808808146</v>
      </c>
      <c r="L319" s="5">
        <f t="shared" si="416"/>
        <v>50280.059374101751</v>
      </c>
      <c r="M319" s="5">
        <f t="shared" si="417"/>
        <v>12033.048584639642</v>
      </c>
      <c r="N319" s="15">
        <f t="shared" si="418"/>
        <v>-9.9479089100606988E-4</v>
      </c>
      <c r="O319" s="15">
        <f t="shared" si="419"/>
        <v>8.9333382390255345E-4</v>
      </c>
      <c r="P319" s="15">
        <f t="shared" si="420"/>
        <v>9.7277038013299233E-4</v>
      </c>
      <c r="Q319" s="5">
        <f t="shared" si="421"/>
        <v>2333.1414698505018</v>
      </c>
      <c r="R319" s="5">
        <f t="shared" si="422"/>
        <v>3558.2278575944279</v>
      </c>
      <c r="S319" s="5">
        <f t="shared" si="423"/>
        <v>2632.0442413229694</v>
      </c>
      <c r="T319" s="5">
        <f t="shared" si="424"/>
        <v>8.2311957873334816</v>
      </c>
      <c r="U319" s="5">
        <f t="shared" si="425"/>
        <v>23.874532715696493</v>
      </c>
      <c r="V319" s="5">
        <f t="shared" si="426"/>
        <v>50.05418764758619</v>
      </c>
      <c r="W319" s="15">
        <f t="shared" si="427"/>
        <v>-1.0734613539272964E-2</v>
      </c>
      <c r="X319" s="15">
        <f t="shared" si="428"/>
        <v>-1.217998157191269E-2</v>
      </c>
      <c r="Y319" s="15">
        <f t="shared" si="429"/>
        <v>-9.7425357312937999E-3</v>
      </c>
      <c r="Z319" s="5">
        <f t="shared" si="444"/>
        <v>1785.3895069820783</v>
      </c>
      <c r="AA319" s="5">
        <f t="shared" si="445"/>
        <v>10752.43764259309</v>
      </c>
      <c r="AB319" s="5">
        <f t="shared" si="446"/>
        <v>76853.079834157135</v>
      </c>
      <c r="AC319" s="16">
        <f t="shared" si="430"/>
        <v>0.79606562083428911</v>
      </c>
      <c r="AD319" s="16">
        <f t="shared" si="431"/>
        <v>3.1088001772728471</v>
      </c>
      <c r="AE319" s="16">
        <f t="shared" si="432"/>
        <v>30.465961159213798</v>
      </c>
      <c r="AF319" s="15">
        <f t="shared" si="433"/>
        <v>-4.0504037456468023E-3</v>
      </c>
      <c r="AG319" s="15">
        <f t="shared" si="434"/>
        <v>2.9673830763510267E-4</v>
      </c>
      <c r="AH319" s="15">
        <f t="shared" si="435"/>
        <v>9.7937136394747881E-3</v>
      </c>
      <c r="AI319" s="1">
        <f t="shared" si="399"/>
        <v>571295.11152628879</v>
      </c>
      <c r="AJ319" s="1">
        <f t="shared" si="400"/>
        <v>294784.16548926651</v>
      </c>
      <c r="AK319" s="1">
        <f t="shared" si="401"/>
        <v>103949.56114332881</v>
      </c>
      <c r="AL319" s="14">
        <f t="shared" si="436"/>
        <v>100.58860650071493</v>
      </c>
      <c r="AM319" s="14">
        <f t="shared" si="437"/>
        <v>25.219859337348332</v>
      </c>
      <c r="AN319" s="14">
        <f t="shared" si="438"/>
        <v>7.8148239450260153</v>
      </c>
      <c r="AO319" s="11">
        <f t="shared" si="439"/>
        <v>1.4667917168608123E-3</v>
      </c>
      <c r="AP319" s="11">
        <f t="shared" si="440"/>
        <v>1.8477707020144087E-3</v>
      </c>
      <c r="AQ319" s="11">
        <f t="shared" si="441"/>
        <v>1.6761611678760182E-3</v>
      </c>
      <c r="AR319" s="1">
        <f t="shared" si="447"/>
        <v>283451.09630861174</v>
      </c>
      <c r="AS319" s="1">
        <f t="shared" si="442"/>
        <v>149038.63878579889</v>
      </c>
      <c r="AT319" s="1">
        <f t="shared" si="443"/>
        <v>52583.896873010126</v>
      </c>
      <c r="AU319" s="1">
        <f t="shared" si="402"/>
        <v>56690.219261722348</v>
      </c>
      <c r="AV319" s="1">
        <f t="shared" si="403"/>
        <v>29807.727757159781</v>
      </c>
      <c r="AW319" s="1">
        <f t="shared" si="404"/>
        <v>10516.779374602025</v>
      </c>
      <c r="AX319" s="1">
        <f t="shared" si="386"/>
        <v>194576.77447046517</v>
      </c>
      <c r="AY319" s="1">
        <f t="shared" si="373"/>
        <v>40224.047499281398</v>
      </c>
      <c r="AZ319" s="1">
        <f t="shared" si="374"/>
        <v>9626.4388677117149</v>
      </c>
      <c r="BA319" s="1">
        <f t="shared" si="387"/>
        <v>14192.988673875525</v>
      </c>
      <c r="BB319" s="1">
        <f t="shared" si="388"/>
        <v>31426.782309634105</v>
      </c>
      <c r="BC319" s="1">
        <f t="shared" si="389"/>
        <v>40082.413438560667</v>
      </c>
      <c r="BD319" s="1">
        <f t="shared" si="390"/>
        <v>15.32131153264551</v>
      </c>
      <c r="BE319" s="2">
        <f t="shared" si="396"/>
        <v>0.05</v>
      </c>
      <c r="BF319" s="2">
        <f t="shared" si="397"/>
        <v>3.8949976355871406E-2</v>
      </c>
      <c r="BG319" s="2">
        <f t="shared" si="398"/>
        <v>0.05</v>
      </c>
      <c r="BH319" s="2">
        <f t="shared" si="375"/>
        <v>4.8670841429047207E-2</v>
      </c>
      <c r="BI319" s="2">
        <f t="shared" si="391"/>
        <v>2.5000000000000006E-4</v>
      </c>
      <c r="BJ319" s="2">
        <f t="shared" si="376"/>
        <v>1.5171006581229417E-4</v>
      </c>
      <c r="BK319" s="2">
        <f t="shared" si="377"/>
        <v>2.5000000000000006E-4</v>
      </c>
      <c r="BL319" s="2">
        <f t="shared" si="378"/>
        <v>70.862774077152949</v>
      </c>
      <c r="BM319" s="2">
        <f t="shared" si="379"/>
        <v>22.610661698768286</v>
      </c>
      <c r="BN319" s="2">
        <f t="shared" si="380"/>
        <v>13.145974218252535</v>
      </c>
      <c r="BO319" s="2">
        <f t="shared" si="392"/>
        <v>1587.6148885166326</v>
      </c>
      <c r="BP319" s="2">
        <f t="shared" si="393"/>
        <v>107.97647286644786</v>
      </c>
      <c r="BQ319" s="2">
        <f t="shared" si="394"/>
        <v>6.8421326752918707</v>
      </c>
      <c r="BR319" s="11">
        <f t="shared" si="395"/>
        <v>2.9797733325008541E-2</v>
      </c>
      <c r="BS319" s="17">
        <f t="shared" ref="BS319:BS346" si="448">BS318/(1+BR318)</f>
        <v>6.8381248274995907E-5</v>
      </c>
      <c r="BT319" s="17">
        <f t="shared" ref="BT319:BT346" si="449">BT318/(1+BR$5)</f>
        <v>4.8752402908103806E-4</v>
      </c>
      <c r="BU319" s="12">
        <f>(BU$3*temperature!$I429+BU$4*temperature!$I429^2+BU$5*temperature!$I429^6)*(K319/K$56)^$BW$1</f>
        <v>-30.092283675408023</v>
      </c>
      <c r="BV319" s="12">
        <f>(BV$3*temperature!$I429+BV$4*temperature!$I429^2+BV$5*temperature!$I429^6)*(L319/L$56)^$BW$1</f>
        <v>-20.62145226375857</v>
      </c>
      <c r="BW319" s="12">
        <f>(BW$3*temperature!$I429+BW$4*temperature!$I429^2+BW$5*temperature!$I429^6)*(M319/M$56)^$BW$1</f>
        <v>-18.358294161534857</v>
      </c>
      <c r="BX319" s="12">
        <f>(BX$3*temperature!$M429+BX$4*temperature!$M429^2+BX$5*temperature!$M429^6)*(K319/K$56)^$BW$1</f>
        <v>-30.092289495161637</v>
      </c>
      <c r="BY319" s="12">
        <f>(BY$3*temperature!$M429+BY$4*temperature!$M429^2+BY$5*temperature!$M429^6)*(L319/L$56)^$BW$1</f>
        <v>-20.621455966054164</v>
      </c>
      <c r="BZ319" s="12">
        <f>(BZ$3*temperature!$M429+BZ$4*temperature!$M429^2+BZ$5*temperature!$M429^6)*(M319/M$56)^$BW$1</f>
        <v>-18.35829721869872</v>
      </c>
      <c r="CA319" s="19">
        <f t="shared" si="381"/>
        <v>-5.8197536141335604E-6</v>
      </c>
      <c r="CB319" s="19">
        <f t="shared" si="382"/>
        <v>-3.7022955936549806E-6</v>
      </c>
      <c r="CC319" s="19">
        <f t="shared" si="383"/>
        <v>-3.0571638625076503E-6</v>
      </c>
      <c r="CD319" s="19">
        <f t="shared" si="384"/>
        <v>-2.3621582271031585E-2</v>
      </c>
      <c r="CE319" s="19">
        <f t="shared" si="385"/>
        <v>-1.6152732819236526E-6</v>
      </c>
      <c r="CF319" s="19"/>
      <c r="CG319" s="19"/>
      <c r="CH319" s="19"/>
    </row>
    <row r="320" spans="1:86" x14ac:dyDescent="0.3">
      <c r="A320" s="2">
        <f t="shared" si="405"/>
        <v>2274</v>
      </c>
      <c r="B320" s="5">
        <f t="shared" si="406"/>
        <v>1165.4056805560235</v>
      </c>
      <c r="C320" s="5">
        <f t="shared" si="407"/>
        <v>2964.1699359063236</v>
      </c>
      <c r="D320" s="5">
        <f t="shared" si="408"/>
        <v>4369.9564284018988</v>
      </c>
      <c r="E320" s="15">
        <f t="shared" si="409"/>
        <v>5.4033085521796321E-9</v>
      </c>
      <c r="F320" s="15">
        <f t="shared" si="410"/>
        <v>1.0644880169245973E-8</v>
      </c>
      <c r="G320" s="15">
        <f t="shared" si="411"/>
        <v>2.173114420436589E-8</v>
      </c>
      <c r="H320" s="5">
        <f t="shared" si="412"/>
        <v>283162.50930819643</v>
      </c>
      <c r="I320" s="5">
        <f t="shared" si="413"/>
        <v>149168.39292713811</v>
      </c>
      <c r="J320" s="5">
        <f t="shared" si="414"/>
        <v>52633.988733015984</v>
      </c>
      <c r="K320" s="5">
        <f t="shared" si="415"/>
        <v>242973.33884034061</v>
      </c>
      <c r="L320" s="5">
        <f t="shared" si="416"/>
        <v>50323.833030014328</v>
      </c>
      <c r="M320" s="5">
        <f t="shared" si="417"/>
        <v>12044.511105632311</v>
      </c>
      <c r="N320" s="15">
        <f t="shared" si="418"/>
        <v>-1.0181245872319389E-3</v>
      </c>
      <c r="O320" s="15">
        <f t="shared" si="419"/>
        <v>8.7059674267453424E-4</v>
      </c>
      <c r="P320" s="15">
        <f t="shared" si="420"/>
        <v>9.525866127808591E-4</v>
      </c>
      <c r="Q320" s="5">
        <f t="shared" si="421"/>
        <v>2305.7461809109591</v>
      </c>
      <c r="R320" s="5">
        <f t="shared" si="422"/>
        <v>3517.9487959683315</v>
      </c>
      <c r="S320" s="5">
        <f t="shared" si="423"/>
        <v>2608.8843360843371</v>
      </c>
      <c r="T320" s="5">
        <f t="shared" si="424"/>
        <v>8.1428370815903648</v>
      </c>
      <c r="U320" s="5">
        <f t="shared" si="425"/>
        <v>23.583741347181284</v>
      </c>
      <c r="V320" s="5">
        <f t="shared" si="426"/>
        <v>49.566532935928699</v>
      </c>
      <c r="W320" s="15">
        <f t="shared" si="427"/>
        <v>-1.0734613539272964E-2</v>
      </c>
      <c r="X320" s="15">
        <f t="shared" si="428"/>
        <v>-1.217998157191269E-2</v>
      </c>
      <c r="Y320" s="15">
        <f t="shared" si="429"/>
        <v>-9.7425357312937999E-3</v>
      </c>
      <c r="Z320" s="5">
        <f t="shared" si="444"/>
        <v>1757.3202232007684</v>
      </c>
      <c r="AA320" s="5">
        <f t="shared" si="445"/>
        <v>10634.116404209617</v>
      </c>
      <c r="AB320" s="5">
        <f t="shared" si="446"/>
        <v>76924.438883000796</v>
      </c>
      <c r="AC320" s="16">
        <f t="shared" si="430"/>
        <v>0.79284123366188131</v>
      </c>
      <c r="AD320" s="16">
        <f t="shared" si="431"/>
        <v>3.1097226773762268</v>
      </c>
      <c r="AE320" s="16">
        <f t="shared" si="432"/>
        <v>30.764336058558499</v>
      </c>
      <c r="AF320" s="15">
        <f t="shared" si="433"/>
        <v>-4.0504037456468023E-3</v>
      </c>
      <c r="AG320" s="15">
        <f t="shared" si="434"/>
        <v>2.9673830763510267E-4</v>
      </c>
      <c r="AH320" s="15">
        <f t="shared" si="435"/>
        <v>9.7937136394747881E-3</v>
      </c>
      <c r="AI320" s="1">
        <f t="shared" si="399"/>
        <v>570855.81963538227</v>
      </c>
      <c r="AJ320" s="1">
        <f t="shared" si="400"/>
        <v>295113.47669749969</v>
      </c>
      <c r="AK320" s="1">
        <f t="shared" si="401"/>
        <v>104071.38440359797</v>
      </c>
      <c r="AL320" s="14">
        <f t="shared" si="436"/>
        <v>100.7346736101925</v>
      </c>
      <c r="AM320" s="14">
        <f t="shared" si="437"/>
        <v>25.265993849368886</v>
      </c>
      <c r="AN320" s="14">
        <f t="shared" si="438"/>
        <v>7.8277918604121517</v>
      </c>
      <c r="AO320" s="11">
        <f t="shared" si="439"/>
        <v>1.4521237996922042E-3</v>
      </c>
      <c r="AP320" s="11">
        <f t="shared" si="440"/>
        <v>1.8292929949942647E-3</v>
      </c>
      <c r="AQ320" s="11">
        <f t="shared" si="441"/>
        <v>1.6593995561972579E-3</v>
      </c>
      <c r="AR320" s="1">
        <f t="shared" si="447"/>
        <v>283162.50930819643</v>
      </c>
      <c r="AS320" s="1">
        <f t="shared" si="442"/>
        <v>149168.39292713811</v>
      </c>
      <c r="AT320" s="1">
        <f t="shared" si="443"/>
        <v>52633.988733015984</v>
      </c>
      <c r="AU320" s="1">
        <f t="shared" si="402"/>
        <v>56632.501861639292</v>
      </c>
      <c r="AV320" s="1">
        <f t="shared" si="403"/>
        <v>29833.678585427624</v>
      </c>
      <c r="AW320" s="1">
        <f t="shared" si="404"/>
        <v>10526.797746603197</v>
      </c>
      <c r="AX320" s="1">
        <f t="shared" si="386"/>
        <v>194378.67107227247</v>
      </c>
      <c r="AY320" s="1">
        <f t="shared" si="373"/>
        <v>40259.066424011464</v>
      </c>
      <c r="AZ320" s="1">
        <f t="shared" si="374"/>
        <v>9635.6088845058493</v>
      </c>
      <c r="BA320" s="1">
        <f t="shared" si="387"/>
        <v>14191.801617960104</v>
      </c>
      <c r="BB320" s="1">
        <f t="shared" si="388"/>
        <v>31429.362118181391</v>
      </c>
      <c r="BC320" s="1">
        <f t="shared" si="389"/>
        <v>40086.575090152059</v>
      </c>
      <c r="BD320" s="1">
        <f t="shared" si="390"/>
        <v>14.876280826507514</v>
      </c>
      <c r="BE320" s="2">
        <f t="shared" si="396"/>
        <v>0.05</v>
      </c>
      <c r="BF320" s="2">
        <f t="shared" si="397"/>
        <v>3.8949976355871406E-2</v>
      </c>
      <c r="BG320" s="2">
        <f t="shared" si="398"/>
        <v>0.05</v>
      </c>
      <c r="BH320" s="2">
        <f t="shared" si="375"/>
        <v>4.8684363367325061E-2</v>
      </c>
      <c r="BI320" s="2">
        <f t="shared" si="391"/>
        <v>2.5000000000000006E-4</v>
      </c>
      <c r="BJ320" s="2">
        <f t="shared" si="376"/>
        <v>1.5171006581229417E-4</v>
      </c>
      <c r="BK320" s="2">
        <f t="shared" si="377"/>
        <v>2.5000000000000006E-4</v>
      </c>
      <c r="BL320" s="2">
        <f t="shared" si="378"/>
        <v>70.790627327049123</v>
      </c>
      <c r="BM320" s="2">
        <f t="shared" si="379"/>
        <v>22.630346708090279</v>
      </c>
      <c r="BN320" s="2">
        <f t="shared" si="380"/>
        <v>13.158497183253999</v>
      </c>
      <c r="BO320" s="2">
        <f t="shared" si="392"/>
        <v>1611.3313075772078</v>
      </c>
      <c r="BP320" s="2">
        <f t="shared" si="393"/>
        <v>109.27293169849786</v>
      </c>
      <c r="BQ320" s="2">
        <f t="shared" si="394"/>
        <v>6.842297389139274</v>
      </c>
      <c r="BR320" s="11">
        <f t="shared" si="395"/>
        <v>2.977581016569994E-2</v>
      </c>
      <c r="BS320" s="17">
        <f t="shared" si="448"/>
        <v>6.6402601270257886E-5</v>
      </c>
      <c r="BT320" s="17">
        <f t="shared" si="449"/>
        <v>4.7332430007867774E-4</v>
      </c>
      <c r="BU320" s="12">
        <f>(BU$3*temperature!$I430+BU$4*temperature!$I430^2+BU$5*temperature!$I430^6)*(K320/K$56)^$BW$1</f>
        <v>-30.254198240605685</v>
      </c>
      <c r="BV320" s="12">
        <f>(BV$3*temperature!$I430+BV$4*temperature!$I430^2+BV$5*temperature!$I430^6)*(L320/L$56)^$BW$1</f>
        <v>-20.715042791118126</v>
      </c>
      <c r="BW320" s="12">
        <f>(BW$3*temperature!$I430+BW$4*temperature!$I430^2+BW$5*temperature!$I430^6)*(M320/M$56)^$BW$1</f>
        <v>-18.43490478852441</v>
      </c>
      <c r="BX320" s="12">
        <f>(BX$3*temperature!$M430+BX$4*temperature!$M430^2+BX$5*temperature!$M430^6)*(K320/K$56)^$BW$1</f>
        <v>-30.254204055548502</v>
      </c>
      <c r="BY320" s="12">
        <f>(BY$3*temperature!$M430+BY$4*temperature!$M430^2+BY$5*temperature!$M430^6)*(L320/L$56)^$BW$1</f>
        <v>-20.715046488213567</v>
      </c>
      <c r="BZ320" s="12">
        <f>(BZ$3*temperature!$M430+BZ$4*temperature!$M430^2+BZ$5*temperature!$M430^6)*(M320/M$56)^$BW$1</f>
        <v>-18.434907840977786</v>
      </c>
      <c r="CA320" s="19">
        <f t="shared" si="381"/>
        <v>-5.8149428170395367E-6</v>
      </c>
      <c r="CB320" s="19">
        <f t="shared" si="382"/>
        <v>-3.6970954404580425E-6</v>
      </c>
      <c r="CC320" s="19">
        <f t="shared" si="383"/>
        <v>-3.0524533762843475E-6</v>
      </c>
      <c r="CD320" s="19">
        <f t="shared" si="384"/>
        <v>-2.3587263815233711E-2</v>
      </c>
      <c r="CE320" s="19">
        <f t="shared" si="385"/>
        <v>-1.566255674179346E-6</v>
      </c>
      <c r="CF320" s="19"/>
      <c r="CG320" s="19"/>
      <c r="CH320" s="19"/>
    </row>
    <row r="321" spans="1:86" x14ac:dyDescent="0.3">
      <c r="A321" s="2">
        <f t="shared" si="405"/>
        <v>2275</v>
      </c>
      <c r="B321" s="5">
        <f t="shared" si="406"/>
        <v>1165.4056865382177</v>
      </c>
      <c r="C321" s="5">
        <f t="shared" si="407"/>
        <v>2964.1699658818952</v>
      </c>
      <c r="D321" s="5">
        <f t="shared" si="408"/>
        <v>4369.9565186178443</v>
      </c>
      <c r="E321" s="15">
        <f t="shared" si="409"/>
        <v>5.1331431245706503E-9</v>
      </c>
      <c r="F321" s="15">
        <f t="shared" si="410"/>
        <v>1.0112636160783674E-8</v>
      </c>
      <c r="G321" s="15">
        <f t="shared" si="411"/>
        <v>2.0644586994147596E-8</v>
      </c>
      <c r="H321" s="5">
        <f t="shared" si="412"/>
        <v>282867.64686234924</v>
      </c>
      <c r="I321" s="5">
        <f t="shared" si="413"/>
        <v>149294.90175687449</v>
      </c>
      <c r="J321" s="5">
        <f t="shared" si="414"/>
        <v>52683.076691793838</v>
      </c>
      <c r="K321" s="5">
        <f t="shared" si="415"/>
        <v>242720.32488754552</v>
      </c>
      <c r="L321" s="5">
        <f t="shared" si="416"/>
        <v>50366.511865137436</v>
      </c>
      <c r="M321" s="5">
        <f t="shared" si="417"/>
        <v>12055.743911259044</v>
      </c>
      <c r="N321" s="15">
        <f t="shared" si="418"/>
        <v>-1.0413239329165602E-3</v>
      </c>
      <c r="O321" s="15">
        <f t="shared" si="419"/>
        <v>8.4808395055380181E-4</v>
      </c>
      <c r="P321" s="15">
        <f t="shared" si="420"/>
        <v>9.3260785167781357E-4</v>
      </c>
      <c r="Q321" s="5">
        <f t="shared" si="421"/>
        <v>2278.6196438692841</v>
      </c>
      <c r="R321" s="5">
        <f t="shared" si="422"/>
        <v>3478.0474563786261</v>
      </c>
      <c r="S321" s="5">
        <f t="shared" si="423"/>
        <v>2585.8766023889298</v>
      </c>
      <c r="T321" s="5">
        <f t="shared" si="424"/>
        <v>8.0554268724062315</v>
      </c>
      <c r="U321" s="5">
        <f t="shared" si="425"/>
        <v>23.296491812175862</v>
      </c>
      <c r="V321" s="5">
        <f t="shared" si="426"/>
        <v>49.083629217724059</v>
      </c>
      <c r="W321" s="15">
        <f t="shared" si="427"/>
        <v>-1.0734613539272964E-2</v>
      </c>
      <c r="X321" s="15">
        <f t="shared" si="428"/>
        <v>-1.217998157191269E-2</v>
      </c>
      <c r="Y321" s="15">
        <f t="shared" si="429"/>
        <v>-9.7425357312937999E-3</v>
      </c>
      <c r="Z321" s="5">
        <f t="shared" si="444"/>
        <v>1729.6518343131922</v>
      </c>
      <c r="AA321" s="5">
        <f t="shared" si="445"/>
        <v>10516.858267744725</v>
      </c>
      <c r="AB321" s="5">
        <f t="shared" si="446"/>
        <v>76994.311545225719</v>
      </c>
      <c r="AC321" s="16">
        <f t="shared" si="430"/>
        <v>0.78962990655935394</v>
      </c>
      <c r="AD321" s="16">
        <f t="shared" si="431"/>
        <v>3.110645451220726</v>
      </c>
      <c r="AE321" s="16">
        <f t="shared" si="432"/>
        <v>31.065633156224589</v>
      </c>
      <c r="AF321" s="15">
        <f t="shared" si="433"/>
        <v>-4.0504037456468023E-3</v>
      </c>
      <c r="AG321" s="15">
        <f t="shared" si="434"/>
        <v>2.9673830763510267E-4</v>
      </c>
      <c r="AH321" s="15">
        <f t="shared" si="435"/>
        <v>9.7937136394747881E-3</v>
      </c>
      <c r="AI321" s="1">
        <f t="shared" si="399"/>
        <v>570402.7395334834</v>
      </c>
      <c r="AJ321" s="1">
        <f t="shared" si="400"/>
        <v>295435.80761317734</v>
      </c>
      <c r="AK321" s="1">
        <f t="shared" si="401"/>
        <v>104191.04370984138</v>
      </c>
      <c r="AL321" s="14">
        <f t="shared" si="436"/>
        <v>100.87949003502605</v>
      </c>
      <c r="AM321" s="14">
        <f t="shared" si="437"/>
        <v>25.311750565873506</v>
      </c>
      <c r="AN321" s="14">
        <f t="shared" si="438"/>
        <v>7.840651400407932</v>
      </c>
      <c r="AO321" s="11">
        <f t="shared" si="439"/>
        <v>1.4376025616952821E-3</v>
      </c>
      <c r="AP321" s="11">
        <f t="shared" si="440"/>
        <v>1.811000065044322E-3</v>
      </c>
      <c r="AQ321" s="11">
        <f t="shared" si="441"/>
        <v>1.6428055606352854E-3</v>
      </c>
      <c r="AR321" s="1">
        <f t="shared" si="447"/>
        <v>282867.64686234924</v>
      </c>
      <c r="AS321" s="1">
        <f t="shared" si="442"/>
        <v>149294.90175687449</v>
      </c>
      <c r="AT321" s="1">
        <f t="shared" si="443"/>
        <v>52683.076691793838</v>
      </c>
      <c r="AU321" s="1">
        <f t="shared" si="402"/>
        <v>56573.529372469849</v>
      </c>
      <c r="AV321" s="1">
        <f t="shared" si="403"/>
        <v>29858.980351374899</v>
      </c>
      <c r="AW321" s="1">
        <f t="shared" si="404"/>
        <v>10536.615338358768</v>
      </c>
      <c r="AX321" s="1">
        <f t="shared" si="386"/>
        <v>194176.25991003643</v>
      </c>
      <c r="AY321" s="1">
        <f t="shared" si="373"/>
        <v>40293.209492109941</v>
      </c>
      <c r="AZ321" s="1">
        <f t="shared" si="374"/>
        <v>9644.5951290072335</v>
      </c>
      <c r="BA321" s="1">
        <f t="shared" si="387"/>
        <v>14190.587493679661</v>
      </c>
      <c r="BB321" s="1">
        <f t="shared" si="388"/>
        <v>31431.875235607906</v>
      </c>
      <c r="BC321" s="1">
        <f t="shared" si="389"/>
        <v>40090.649474263308</v>
      </c>
      <c r="BD321" s="1">
        <f t="shared" si="390"/>
        <v>14.444145967043141</v>
      </c>
      <c r="BE321" s="2">
        <f t="shared" si="396"/>
        <v>0.05</v>
      </c>
      <c r="BF321" s="2">
        <f t="shared" si="397"/>
        <v>3.8949976355871406E-2</v>
      </c>
      <c r="BG321" s="2">
        <f t="shared" si="398"/>
        <v>0.05</v>
      </c>
      <c r="BH321" s="2">
        <f t="shared" si="375"/>
        <v>4.8697776080773393E-2</v>
      </c>
      <c r="BI321" s="2">
        <f t="shared" si="391"/>
        <v>2.5000000000000006E-4</v>
      </c>
      <c r="BJ321" s="2">
        <f t="shared" si="376"/>
        <v>1.5171006581229417E-4</v>
      </c>
      <c r="BK321" s="2">
        <f t="shared" si="377"/>
        <v>2.5000000000000006E-4</v>
      </c>
      <c r="BL321" s="2">
        <f t="shared" si="378"/>
        <v>70.716911715587329</v>
      </c>
      <c r="BM321" s="2">
        <f t="shared" si="379"/>
        <v>22.649539370975422</v>
      </c>
      <c r="BN321" s="2">
        <f t="shared" si="380"/>
        <v>13.170769172948463</v>
      </c>
      <c r="BO321" s="2">
        <f t="shared" si="392"/>
        <v>1635.4022309621057</v>
      </c>
      <c r="BP321" s="2">
        <f t="shared" si="393"/>
        <v>110.58498166352877</v>
      </c>
      <c r="BQ321" s="2">
        <f t="shared" si="394"/>
        <v>6.8424635060017795</v>
      </c>
      <c r="BR321" s="11">
        <f t="shared" si="395"/>
        <v>2.9754058784496967E-2</v>
      </c>
      <c r="BS321" s="17">
        <f t="shared" si="448"/>
        <v>6.4482580203134815E-5</v>
      </c>
      <c r="BT321" s="17">
        <f t="shared" si="449"/>
        <v>4.5953815541619196E-4</v>
      </c>
      <c r="BU321" s="12">
        <f>(BU$3*temperature!$I431+BU$4*temperature!$I431^2+BU$5*temperature!$I431^6)*(K321/K$56)^$BW$1</f>
        <v>-30.416003042067086</v>
      </c>
      <c r="BV321" s="12">
        <f>(BV$3*temperature!$I431+BV$4*temperature!$I431^2+BV$5*temperature!$I431^6)*(L321/L$56)^$BW$1</f>
        <v>-20.808465121684037</v>
      </c>
      <c r="BW321" s="12">
        <f>(BW$3*temperature!$I431+BW$4*temperature!$I431^2+BW$5*temperature!$I431^6)*(M321/M$56)^$BW$1</f>
        <v>-18.511359895012905</v>
      </c>
      <c r="BX321" s="12">
        <f>(BX$3*temperature!$M431+BX$4*temperature!$M431^2+BX$5*temperature!$M431^6)*(K321/K$56)^$BW$1</f>
        <v>-30.416008852237649</v>
      </c>
      <c r="BY321" s="12">
        <f>(BY$3*temperature!$M431+BY$4*temperature!$M431^2+BY$5*temperature!$M431^6)*(L321/L$56)^$BW$1</f>
        <v>-20.80846881361159</v>
      </c>
      <c r="BZ321" s="12">
        <f>(BZ$3*temperature!$M431+BZ$4*temperature!$M431^2+BZ$5*temperature!$M431^6)*(M321/M$56)^$BW$1</f>
        <v>-18.511362942784949</v>
      </c>
      <c r="CA321" s="19">
        <f t="shared" si="381"/>
        <v>-5.8101705633362144E-6</v>
      </c>
      <c r="CB321" s="19">
        <f t="shared" si="382"/>
        <v>-3.6919275530067353E-6</v>
      </c>
      <c r="CC321" s="19">
        <f t="shared" si="383"/>
        <v>-3.0477720436294931E-6</v>
      </c>
      <c r="CD321" s="19">
        <f t="shared" si="384"/>
        <v>-2.3552612447530815E-2</v>
      </c>
      <c r="CE321" s="19">
        <f t="shared" si="385"/>
        <v>-1.5187332211412572E-6</v>
      </c>
      <c r="CF321" s="19"/>
      <c r="CG321" s="19"/>
      <c r="CH321" s="19"/>
    </row>
    <row r="322" spans="1:86" x14ac:dyDescent="0.3">
      <c r="A322" s="2">
        <f t="shared" si="405"/>
        <v>2276</v>
      </c>
      <c r="B322" s="5">
        <f t="shared" si="406"/>
        <v>1165.4056922213019</v>
      </c>
      <c r="C322" s="5">
        <f t="shared" si="407"/>
        <v>2964.1699943586887</v>
      </c>
      <c r="D322" s="5">
        <f t="shared" si="408"/>
        <v>4369.9566043229952</v>
      </c>
      <c r="E322" s="15">
        <f t="shared" si="409"/>
        <v>4.8764859683421175E-9</v>
      </c>
      <c r="F322" s="15">
        <f t="shared" si="410"/>
        <v>9.6070043527444895E-9</v>
      </c>
      <c r="G322" s="15">
        <f t="shared" si="411"/>
        <v>1.9612357644440214E-8</v>
      </c>
      <c r="H322" s="5">
        <f t="shared" si="412"/>
        <v>282566.56631891005</v>
      </c>
      <c r="I322" s="5">
        <f t="shared" si="413"/>
        <v>149418.18988887849</v>
      </c>
      <c r="J322" s="5">
        <f t="shared" si="414"/>
        <v>52731.168522430497</v>
      </c>
      <c r="K322" s="5">
        <f t="shared" si="415"/>
        <v>242461.97543477651</v>
      </c>
      <c r="L322" s="5">
        <f t="shared" si="416"/>
        <v>50408.104182029478</v>
      </c>
      <c r="M322" s="5">
        <f t="shared" si="417"/>
        <v>12066.748779671176</v>
      </c>
      <c r="N322" s="15">
        <f t="shared" si="418"/>
        <v>-1.0643915085755129E-3</v>
      </c>
      <c r="O322" s="15">
        <f t="shared" si="419"/>
        <v>8.2579307861174733E-4</v>
      </c>
      <c r="P322" s="15">
        <f t="shared" si="420"/>
        <v>9.1283196567037983E-4</v>
      </c>
      <c r="Q322" s="5">
        <f t="shared" si="421"/>
        <v>2251.7602452939218</v>
      </c>
      <c r="R322" s="5">
        <f t="shared" si="422"/>
        <v>3438.5221003003298</v>
      </c>
      <c r="S322" s="5">
        <f t="shared" si="423"/>
        <v>2563.0211313109394</v>
      </c>
      <c r="T322" s="5">
        <f t="shared" si="424"/>
        <v>7.9689549780370763</v>
      </c>
      <c r="U322" s="5">
        <f t="shared" si="425"/>
        <v>23.012740971213347</v>
      </c>
      <c r="V322" s="5">
        <f t="shared" si="426"/>
        <v>48.605430206248805</v>
      </c>
      <c r="W322" s="15">
        <f t="shared" si="427"/>
        <v>-1.0734613539272964E-2</v>
      </c>
      <c r="X322" s="15">
        <f t="shared" si="428"/>
        <v>-1.217998157191269E-2</v>
      </c>
      <c r="Y322" s="15">
        <f t="shared" si="429"/>
        <v>-9.7425357312937999E-3</v>
      </c>
      <c r="Z322" s="5">
        <f t="shared" si="444"/>
        <v>1702.379538757684</v>
      </c>
      <c r="AA322" s="5">
        <f t="shared" si="445"/>
        <v>10400.659134716769</v>
      </c>
      <c r="AB322" s="5">
        <f t="shared" si="446"/>
        <v>77062.709408108494</v>
      </c>
      <c r="AC322" s="16">
        <f t="shared" si="430"/>
        <v>0.78643158662815116</v>
      </c>
      <c r="AD322" s="16">
        <f t="shared" si="431"/>
        <v>3.111568498887574</v>
      </c>
      <c r="AE322" s="16">
        <f t="shared" si="432"/>
        <v>31.369881071385628</v>
      </c>
      <c r="AF322" s="15">
        <f t="shared" si="433"/>
        <v>-4.0504037456468023E-3</v>
      </c>
      <c r="AG322" s="15">
        <f t="shared" si="434"/>
        <v>2.9673830763510267E-4</v>
      </c>
      <c r="AH322" s="15">
        <f t="shared" si="435"/>
        <v>9.7937136394747881E-3</v>
      </c>
      <c r="AI322" s="1">
        <f t="shared" si="399"/>
        <v>569935.99495260487</v>
      </c>
      <c r="AJ322" s="1">
        <f t="shared" si="400"/>
        <v>295751.20720323449</v>
      </c>
      <c r="AK322" s="1">
        <f t="shared" si="401"/>
        <v>104308.55467721602</v>
      </c>
      <c r="AL322" s="14">
        <f t="shared" si="436"/>
        <v>101.02306440218995</v>
      </c>
      <c r="AM322" s="14">
        <f t="shared" si="437"/>
        <v>25.35713175197548</v>
      </c>
      <c r="AN322" s="14">
        <f t="shared" si="438"/>
        <v>7.8534032594703289</v>
      </c>
      <c r="AO322" s="11">
        <f t="shared" si="439"/>
        <v>1.4232265360783294E-3</v>
      </c>
      <c r="AP322" s="11">
        <f t="shared" si="440"/>
        <v>1.7928900643938788E-3</v>
      </c>
      <c r="AQ322" s="11">
        <f t="shared" si="441"/>
        <v>1.6263775050289326E-3</v>
      </c>
      <c r="AR322" s="1">
        <f t="shared" si="447"/>
        <v>282566.56631891005</v>
      </c>
      <c r="AS322" s="1">
        <f t="shared" si="442"/>
        <v>149418.18988887849</v>
      </c>
      <c r="AT322" s="1">
        <f t="shared" si="443"/>
        <v>52731.168522430497</v>
      </c>
      <c r="AU322" s="1">
        <f t="shared" si="402"/>
        <v>56513.313263782009</v>
      </c>
      <c r="AV322" s="1">
        <f t="shared" si="403"/>
        <v>29883.637977775699</v>
      </c>
      <c r="AW322" s="1">
        <f t="shared" si="404"/>
        <v>10546.2337044861</v>
      </c>
      <c r="AX322" s="1">
        <f t="shared" si="386"/>
        <v>193969.58034782123</v>
      </c>
      <c r="AY322" s="1">
        <f t="shared" si="373"/>
        <v>40326.483345623579</v>
      </c>
      <c r="AZ322" s="1">
        <f t="shared" si="374"/>
        <v>9653.3990237369417</v>
      </c>
      <c r="BA322" s="1">
        <f t="shared" si="387"/>
        <v>14189.346454327077</v>
      </c>
      <c r="BB322" s="1">
        <f t="shared" si="388"/>
        <v>31434.32231851084</v>
      </c>
      <c r="BC322" s="1">
        <f t="shared" si="389"/>
        <v>40094.637477059878</v>
      </c>
      <c r="BD322" s="1">
        <f t="shared" si="390"/>
        <v>14.024534461171365</v>
      </c>
      <c r="BE322" s="2">
        <f t="shared" si="396"/>
        <v>0.05</v>
      </c>
      <c r="BF322" s="2">
        <f t="shared" si="397"/>
        <v>3.8949976355871406E-2</v>
      </c>
      <c r="BG322" s="2">
        <f t="shared" si="398"/>
        <v>0.05</v>
      </c>
      <c r="BH322" s="2">
        <f t="shared" si="375"/>
        <v>4.8711079850437766E-2</v>
      </c>
      <c r="BI322" s="2">
        <f t="shared" si="391"/>
        <v>2.5000000000000006E-4</v>
      </c>
      <c r="BJ322" s="2">
        <f t="shared" si="376"/>
        <v>1.5171006581229417E-4</v>
      </c>
      <c r="BK322" s="2">
        <f t="shared" si="377"/>
        <v>2.5000000000000006E-4</v>
      </c>
      <c r="BL322" s="2">
        <f t="shared" si="378"/>
        <v>70.641641579727533</v>
      </c>
      <c r="BM322" s="2">
        <f t="shared" si="379"/>
        <v>22.668243421595623</v>
      </c>
      <c r="BN322" s="2">
        <f t="shared" si="380"/>
        <v>13.182792130607627</v>
      </c>
      <c r="BO322" s="2">
        <f t="shared" si="392"/>
        <v>1659.8329566690738</v>
      </c>
      <c r="BP322" s="2">
        <f t="shared" si="393"/>
        <v>111.91281029262205</v>
      </c>
      <c r="BQ322" s="2">
        <f t="shared" si="394"/>
        <v>6.8426310114762412</v>
      </c>
      <c r="BR322" s="11">
        <f t="shared" si="395"/>
        <v>2.9732476875617836E-2</v>
      </c>
      <c r="BS322" s="17">
        <f t="shared" si="448"/>
        <v>6.2619398926428015E-5</v>
      </c>
      <c r="BT322" s="17">
        <f t="shared" si="449"/>
        <v>4.4615354894775918E-4</v>
      </c>
      <c r="BU322" s="12">
        <f>(BU$3*temperature!$I432+BU$4*temperature!$I432^2+BU$5*temperature!$I432^6)*(K322/K$56)^$BW$1</f>
        <v>-30.577700271253196</v>
      </c>
      <c r="BV322" s="12">
        <f>(BV$3*temperature!$I432+BV$4*temperature!$I432^2+BV$5*temperature!$I432^6)*(L322/L$56)^$BW$1</f>
        <v>-20.901720391461623</v>
      </c>
      <c r="BW322" s="12">
        <f>(BW$3*temperature!$I432+BW$4*temperature!$I432^2+BW$5*temperature!$I432^6)*(M322/M$56)^$BW$1</f>
        <v>-18.587660429987437</v>
      </c>
      <c r="BX322" s="12">
        <f>(BX$3*temperature!$M432+BX$4*temperature!$M432^2+BX$5*temperature!$M432^6)*(K322/K$56)^$BW$1</f>
        <v>-30.577706076689761</v>
      </c>
      <c r="BY322" s="12">
        <f>(BY$3*temperature!$M432+BY$4*temperature!$M432^2+BY$5*temperature!$M432^6)*(L322/L$56)^$BW$1</f>
        <v>-20.901724078253181</v>
      </c>
      <c r="BZ322" s="12">
        <f>(BZ$3*temperature!$M432+BZ$4*temperature!$M432^2+BZ$5*temperature!$M432^6)*(M322/M$56)^$BW$1</f>
        <v>-18.587663473106943</v>
      </c>
      <c r="CA322" s="19">
        <f t="shared" si="381"/>
        <v>-5.8054365652537854E-6</v>
      </c>
      <c r="CB322" s="19">
        <f t="shared" si="382"/>
        <v>-3.6867915582661226E-6</v>
      </c>
      <c r="CC322" s="19">
        <f t="shared" si="383"/>
        <v>-3.0431195057190052E-6</v>
      </c>
      <c r="CD322" s="19">
        <f t="shared" si="384"/>
        <v>-2.3517632448496952E-2</v>
      </c>
      <c r="CE322" s="19">
        <f t="shared" si="385"/>
        <v>-1.4726600080975387E-6</v>
      </c>
      <c r="CF322" s="19"/>
      <c r="CG322" s="19"/>
      <c r="CH322" s="19"/>
    </row>
    <row r="323" spans="1:86" x14ac:dyDescent="0.3">
      <c r="A323" s="2">
        <f t="shared" si="405"/>
        <v>2277</v>
      </c>
      <c r="B323" s="5">
        <f t="shared" si="406"/>
        <v>1165.4056976202321</v>
      </c>
      <c r="C323" s="5">
        <f t="shared" si="407"/>
        <v>2964.1700214116427</v>
      </c>
      <c r="D323" s="5">
        <f t="shared" si="408"/>
        <v>4369.956685742889</v>
      </c>
      <c r="E323" s="15">
        <f t="shared" si="409"/>
        <v>4.6326616699250113E-9</v>
      </c>
      <c r="F323" s="15">
        <f t="shared" si="410"/>
        <v>9.1266541351072643E-9</v>
      </c>
      <c r="G323" s="15">
        <f t="shared" si="411"/>
        <v>1.8631739762218202E-8</v>
      </c>
      <c r="H323" s="5">
        <f t="shared" si="412"/>
        <v>282259.32455805328</v>
      </c>
      <c r="I323" s="5">
        <f t="shared" si="413"/>
        <v>149538.28190837349</v>
      </c>
      <c r="J323" s="5">
        <f t="shared" si="414"/>
        <v>52778.271983269879</v>
      </c>
      <c r="K323" s="5">
        <f t="shared" si="415"/>
        <v>242198.33928599209</v>
      </c>
      <c r="L323" s="5">
        <f t="shared" si="416"/>
        <v>50448.618273643449</v>
      </c>
      <c r="M323" s="5">
        <f t="shared" si="417"/>
        <v>12077.527485675208</v>
      </c>
      <c r="N323" s="15">
        <f t="shared" si="418"/>
        <v>-1.087329872288989E-3</v>
      </c>
      <c r="O323" s="15">
        <f t="shared" si="419"/>
        <v>8.0372178782339709E-4</v>
      </c>
      <c r="P323" s="15">
        <f t="shared" si="420"/>
        <v>8.9325684994712162E-4</v>
      </c>
      <c r="Q323" s="5">
        <f t="shared" si="421"/>
        <v>2225.1663561002233</v>
      </c>
      <c r="R323" s="5">
        <f t="shared" si="422"/>
        <v>3399.3709498575099</v>
      </c>
      <c r="S323" s="5">
        <f t="shared" si="423"/>
        <v>2540.3179849579183</v>
      </c>
      <c r="T323" s="5">
        <f t="shared" si="424"/>
        <v>7.8834113260359828</v>
      </c>
      <c r="U323" s="5">
        <f t="shared" si="425"/>
        <v>22.732446210264769</v>
      </c>
      <c r="V323" s="5">
        <f t="shared" si="426"/>
        <v>48.131890065729522</v>
      </c>
      <c r="W323" s="15">
        <f t="shared" si="427"/>
        <v>-1.0734613539272964E-2</v>
      </c>
      <c r="X323" s="15">
        <f t="shared" si="428"/>
        <v>-1.217998157191269E-2</v>
      </c>
      <c r="Y323" s="15">
        <f t="shared" si="429"/>
        <v>-9.7425357312937999E-3</v>
      </c>
      <c r="Z323" s="5">
        <f t="shared" si="444"/>
        <v>1675.4985679818321</v>
      </c>
      <c r="AA323" s="5">
        <f t="shared" si="445"/>
        <v>10285.514778738456</v>
      </c>
      <c r="AB323" s="5">
        <f t="shared" si="446"/>
        <v>77129.64403661665</v>
      </c>
      <c r="AC323" s="16">
        <f t="shared" si="430"/>
        <v>0.78324622118397758</v>
      </c>
      <c r="AD323" s="16">
        <f t="shared" si="431"/>
        <v>3.1124918204580245</v>
      </c>
      <c r="AE323" s="16">
        <f t="shared" si="432"/>
        <v>31.677108703503158</v>
      </c>
      <c r="AF323" s="15">
        <f t="shared" si="433"/>
        <v>-4.0504037456468023E-3</v>
      </c>
      <c r="AG323" s="15">
        <f t="shared" si="434"/>
        <v>2.9673830763510267E-4</v>
      </c>
      <c r="AH323" s="15">
        <f t="shared" si="435"/>
        <v>9.7937136394747881E-3</v>
      </c>
      <c r="AI323" s="1">
        <f t="shared" si="399"/>
        <v>569455.70872112643</v>
      </c>
      <c r="AJ323" s="1">
        <f t="shared" si="400"/>
        <v>296059.72446068673</v>
      </c>
      <c r="AK323" s="1">
        <f t="shared" si="401"/>
        <v>104423.93291398052</v>
      </c>
      <c r="AL323" s="14">
        <f t="shared" si="436"/>
        <v>101.16540532114297</v>
      </c>
      <c r="AM323" s="14">
        <f t="shared" si="437"/>
        <v>25.402139676059324</v>
      </c>
      <c r="AN323" s="14">
        <f t="shared" si="438"/>
        <v>7.8660481318854609</v>
      </c>
      <c r="AO323" s="11">
        <f t="shared" si="439"/>
        <v>1.408994270717546E-3</v>
      </c>
      <c r="AP323" s="11">
        <f t="shared" si="440"/>
        <v>1.7749611637499401E-3</v>
      </c>
      <c r="AQ323" s="11">
        <f t="shared" si="441"/>
        <v>1.6101137299786431E-3</v>
      </c>
      <c r="AR323" s="1">
        <f t="shared" si="447"/>
        <v>282259.32455805328</v>
      </c>
      <c r="AS323" s="1">
        <f t="shared" si="442"/>
        <v>149538.28190837349</v>
      </c>
      <c r="AT323" s="1">
        <f t="shared" si="443"/>
        <v>52778.271983269879</v>
      </c>
      <c r="AU323" s="1">
        <f t="shared" si="402"/>
        <v>56451.864911610661</v>
      </c>
      <c r="AV323" s="1">
        <f t="shared" si="403"/>
        <v>29907.6563816747</v>
      </c>
      <c r="AW323" s="1">
        <f t="shared" si="404"/>
        <v>10555.654396653976</v>
      </c>
      <c r="AX323" s="1">
        <f t="shared" si="386"/>
        <v>193758.67142879366</v>
      </c>
      <c r="AY323" s="1">
        <f t="shared" si="373"/>
        <v>40358.894618914761</v>
      </c>
      <c r="AZ323" s="1">
        <f t="shared" si="374"/>
        <v>9662.0219885401657</v>
      </c>
      <c r="BA323" s="1">
        <f t="shared" si="387"/>
        <v>14188.078650211795</v>
      </c>
      <c r="BB323" s="1">
        <f t="shared" si="388"/>
        <v>31436.704016562173</v>
      </c>
      <c r="BC323" s="1">
        <f t="shared" si="389"/>
        <v>40098.539975462489</v>
      </c>
      <c r="BD323" s="1">
        <f t="shared" si="390"/>
        <v>13.617084528358728</v>
      </c>
      <c r="BE323" s="2">
        <f t="shared" si="396"/>
        <v>0.05</v>
      </c>
      <c r="BF323" s="2">
        <f t="shared" si="397"/>
        <v>3.8949976355871406E-2</v>
      </c>
      <c r="BG323" s="2">
        <f t="shared" si="398"/>
        <v>0.05</v>
      </c>
      <c r="BH323" s="2">
        <f t="shared" si="375"/>
        <v>4.8724274970740632E-2</v>
      </c>
      <c r="BI323" s="2">
        <f t="shared" si="391"/>
        <v>2.5000000000000006E-4</v>
      </c>
      <c r="BJ323" s="2">
        <f t="shared" si="376"/>
        <v>1.5171006581229417E-4</v>
      </c>
      <c r="BK323" s="2">
        <f t="shared" si="377"/>
        <v>2.5000000000000006E-4</v>
      </c>
      <c r="BL323" s="2">
        <f t="shared" si="378"/>
        <v>70.564831139513331</v>
      </c>
      <c r="BM323" s="2">
        <f t="shared" si="379"/>
        <v>22.686462589776742</v>
      </c>
      <c r="BN323" s="2">
        <f t="shared" si="380"/>
        <v>13.194567995817472</v>
      </c>
      <c r="BO323" s="2">
        <f t="shared" si="392"/>
        <v>1684.6288618320916</v>
      </c>
      <c r="BP323" s="2">
        <f t="shared" si="393"/>
        <v>113.25660737309586</v>
      </c>
      <c r="BQ323" s="2">
        <f t="shared" si="394"/>
        <v>6.8427998913379993</v>
      </c>
      <c r="BR323" s="11">
        <f t="shared" si="395"/>
        <v>2.9711062159417517E-2</v>
      </c>
      <c r="BS323" s="17">
        <f t="shared" si="448"/>
        <v>6.0811327536668405E-5</v>
      </c>
      <c r="BT323" s="17">
        <f t="shared" si="449"/>
        <v>4.3315878538617396E-4</v>
      </c>
      <c r="BU323" s="12">
        <f>(BU$3*temperature!$I433+BU$4*temperature!$I433^2+BU$5*temperature!$I433^6)*(K323/K$56)^$BW$1</f>
        <v>-30.739292131490078</v>
      </c>
      <c r="BV323" s="12">
        <f>(BV$3*temperature!$I433+BV$4*temperature!$I433^2+BV$5*temperature!$I433^6)*(L323/L$56)^$BW$1</f>
        <v>-20.994809730262059</v>
      </c>
      <c r="BW323" s="12">
        <f>(BW$3*temperature!$I433+BW$4*temperature!$I433^2+BW$5*temperature!$I433^6)*(M323/M$56)^$BW$1</f>
        <v>-18.663807336699627</v>
      </c>
      <c r="BX323" s="12">
        <f>(BX$3*temperature!$M433+BX$4*temperature!$M433^2+BX$5*temperature!$M433^6)*(K323/K$56)^$BW$1</f>
        <v>-30.739297932230695</v>
      </c>
      <c r="BY323" s="12">
        <f>(BY$3*temperature!$M433+BY$4*temperature!$M433^2+BY$5*temperature!$M433^6)*(L323/L$56)^$BW$1</f>
        <v>-20.994813411949174</v>
      </c>
      <c r="BZ323" s="12">
        <f>(BZ$3*temperature!$M433+BZ$4*temperature!$M433^2+BZ$5*temperature!$M433^6)*(M323/M$56)^$BW$1</f>
        <v>-18.663810375195069</v>
      </c>
      <c r="CA323" s="19">
        <f t="shared" si="381"/>
        <v>-5.8007406167348563E-6</v>
      </c>
      <c r="CB323" s="19">
        <f t="shared" si="382"/>
        <v>-3.6816871151756914E-6</v>
      </c>
      <c r="CC323" s="19">
        <f t="shared" si="383"/>
        <v>-3.038495442808653E-6</v>
      </c>
      <c r="CD323" s="19">
        <f t="shared" si="384"/>
        <v>-2.3482328330440963E-2</v>
      </c>
      <c r="CE323" s="19">
        <f t="shared" si="385"/>
        <v>-1.4279915594260331E-6</v>
      </c>
      <c r="CF323" s="19"/>
      <c r="CG323" s="19"/>
      <c r="CH323" s="19"/>
    </row>
    <row r="324" spans="1:86" x14ac:dyDescent="0.3">
      <c r="A324" s="2">
        <f t="shared" si="405"/>
        <v>2278</v>
      </c>
      <c r="B324" s="5">
        <f t="shared" si="406"/>
        <v>1165.4057027492161</v>
      </c>
      <c r="C324" s="5">
        <f t="shared" si="407"/>
        <v>2964.1700471119493</v>
      </c>
      <c r="D324" s="5">
        <f t="shared" si="408"/>
        <v>4369.95676309179</v>
      </c>
      <c r="E324" s="15">
        <f t="shared" si="409"/>
        <v>4.4010285864287604E-9</v>
      </c>
      <c r="F324" s="15">
        <f t="shared" si="410"/>
        <v>8.6703214283519008E-9</v>
      </c>
      <c r="G324" s="15">
        <f t="shared" si="411"/>
        <v>1.770015277410729E-8</v>
      </c>
      <c r="H324" s="5">
        <f t="shared" si="412"/>
        <v>281945.97799191537</v>
      </c>
      <c r="I324" s="5">
        <f t="shared" si="413"/>
        <v>149655.20236873234</v>
      </c>
      <c r="J324" s="5">
        <f t="shared" si="414"/>
        <v>52824.39481705449</v>
      </c>
      <c r="K324" s="5">
        <f t="shared" si="415"/>
        <v>241929.46484370119</v>
      </c>
      <c r="L324" s="5">
        <f t="shared" si="416"/>
        <v>50488.062422243427</v>
      </c>
      <c r="M324" s="5">
        <f t="shared" si="417"/>
        <v>12088.08180053495</v>
      </c>
      <c r="N324" s="15">
        <f t="shared" si="418"/>
        <v>-1.1101415603572695E-3</v>
      </c>
      <c r="O324" s="15">
        <f t="shared" si="419"/>
        <v>7.8186776862798624E-4</v>
      </c>
      <c r="P324" s="15">
        <f t="shared" si="420"/>
        <v>8.7388042563030233E-4</v>
      </c>
      <c r="Q324" s="5">
        <f t="shared" si="421"/>
        <v>2198.8363324087668</v>
      </c>
      <c r="R324" s="5">
        <f t="shared" si="422"/>
        <v>3360.5921893803511</v>
      </c>
      <c r="S324" s="5">
        <f t="shared" si="423"/>
        <v>2517.7671971595182</v>
      </c>
      <c r="T324" s="5">
        <f t="shared" si="424"/>
        <v>7.798785952079859</v>
      </c>
      <c r="U324" s="5">
        <f t="shared" si="425"/>
        <v>22.455565434339249</v>
      </c>
      <c r="V324" s="5">
        <f t="shared" si="426"/>
        <v>47.662963406949444</v>
      </c>
      <c r="W324" s="15">
        <f t="shared" si="427"/>
        <v>-1.0734613539272964E-2</v>
      </c>
      <c r="X324" s="15">
        <f t="shared" si="428"/>
        <v>-1.217998157191269E-2</v>
      </c>
      <c r="Y324" s="15">
        <f t="shared" si="429"/>
        <v>-9.7425357312937999E-3</v>
      </c>
      <c r="Z324" s="5">
        <f t="shared" si="444"/>
        <v>1649.0041869834129</v>
      </c>
      <c r="AA324" s="5">
        <f t="shared" si="445"/>
        <v>10171.420850090271</v>
      </c>
      <c r="AB324" s="5">
        <f t="shared" si="446"/>
        <v>77195.126972125276</v>
      </c>
      <c r="AC324" s="16">
        <f t="shared" si="430"/>
        <v>0.78007375775593024</v>
      </c>
      <c r="AD324" s="16">
        <f t="shared" si="431"/>
        <v>3.1134154160133551</v>
      </c>
      <c r="AE324" s="16">
        <f t="shared" si="432"/>
        <v>31.987345235071782</v>
      </c>
      <c r="AF324" s="15">
        <f t="shared" si="433"/>
        <v>-4.0504037456468023E-3</v>
      </c>
      <c r="AG324" s="15">
        <f t="shared" si="434"/>
        <v>2.9673830763510267E-4</v>
      </c>
      <c r="AH324" s="15">
        <f t="shared" si="435"/>
        <v>9.7937136394747881E-3</v>
      </c>
      <c r="AI324" s="1">
        <f t="shared" si="399"/>
        <v>568962.0027606244</v>
      </c>
      <c r="AJ324" s="1">
        <f t="shared" si="400"/>
        <v>296361.40839629277</v>
      </c>
      <c r="AK324" s="1">
        <f t="shared" si="401"/>
        <v>104537.19401923644</v>
      </c>
      <c r="AL324" s="14">
        <f t="shared" si="436"/>
        <v>101.30652138287036</v>
      </c>
      <c r="AM324" s="14">
        <f t="shared" si="437"/>
        <v>25.446776609346472</v>
      </c>
      <c r="AN324" s="14">
        <f t="shared" si="438"/>
        <v>7.8785867116623036</v>
      </c>
      <c r="AO324" s="11">
        <f t="shared" si="439"/>
        <v>1.3949043280103706E-3</v>
      </c>
      <c r="AP324" s="11">
        <f t="shared" si="440"/>
        <v>1.7572115521124407E-3</v>
      </c>
      <c r="AQ324" s="11">
        <f t="shared" si="441"/>
        <v>1.5940125926788566E-3</v>
      </c>
      <c r="AR324" s="1">
        <f t="shared" si="447"/>
        <v>281945.97799191537</v>
      </c>
      <c r="AS324" s="1">
        <f t="shared" si="442"/>
        <v>149655.20236873234</v>
      </c>
      <c r="AT324" s="1">
        <f t="shared" si="443"/>
        <v>52824.39481705449</v>
      </c>
      <c r="AU324" s="1">
        <f t="shared" si="402"/>
        <v>56389.195598383078</v>
      </c>
      <c r="AV324" s="1">
        <f t="shared" si="403"/>
        <v>29931.040473746471</v>
      </c>
      <c r="AW324" s="1">
        <f t="shared" si="404"/>
        <v>10564.878963410898</v>
      </c>
      <c r="AX324" s="1">
        <f t="shared" si="386"/>
        <v>193543.57187496094</v>
      </c>
      <c r="AY324" s="1">
        <f t="shared" si="373"/>
        <v>40390.449937794743</v>
      </c>
      <c r="AZ324" s="1">
        <f t="shared" si="374"/>
        <v>9670.4654404279609</v>
      </c>
      <c r="BA324" s="1">
        <f t="shared" si="387"/>
        <v>14186.78422868539</v>
      </c>
      <c r="BB324" s="1">
        <f t="shared" si="388"/>
        <v>31439.020972596973</v>
      </c>
      <c r="BC324" s="1">
        <f t="shared" si="389"/>
        <v>40102.357837264477</v>
      </c>
      <c r="BD324" s="1">
        <f t="shared" si="390"/>
        <v>13.221444794388887</v>
      </c>
      <c r="BE324" s="2">
        <f t="shared" si="396"/>
        <v>0.05</v>
      </c>
      <c r="BF324" s="2">
        <f t="shared" si="397"/>
        <v>3.8949976355871406E-2</v>
      </c>
      <c r="BG324" s="2">
        <f t="shared" si="398"/>
        <v>0.05</v>
      </c>
      <c r="BH324" s="2">
        <f t="shared" si="375"/>
        <v>4.8737361749143962E-2</v>
      </c>
      <c r="BI324" s="2">
        <f t="shared" si="391"/>
        <v>2.5000000000000006E-4</v>
      </c>
      <c r="BJ324" s="2">
        <f t="shared" si="376"/>
        <v>1.5171006581229417E-4</v>
      </c>
      <c r="BK324" s="2">
        <f t="shared" si="377"/>
        <v>2.5000000000000006E-4</v>
      </c>
      <c r="BL324" s="2">
        <f t="shared" si="378"/>
        <v>70.486494497978853</v>
      </c>
      <c r="BM324" s="2">
        <f t="shared" si="379"/>
        <v>22.704200600512586</v>
      </c>
      <c r="BN324" s="2">
        <f t="shared" si="380"/>
        <v>13.206098704263626</v>
      </c>
      <c r="BO324" s="2">
        <f t="shared" si="392"/>
        <v>1709.7954039018548</v>
      </c>
      <c r="BP324" s="2">
        <f t="shared" si="393"/>
        <v>114.61656497565023</v>
      </c>
      <c r="BQ324" s="2">
        <f t="shared" si="394"/>
        <v>6.8429701315381068</v>
      </c>
      <c r="BR324" s="11">
        <f t="shared" si="395"/>
        <v>2.9689812381862385E-2</v>
      </c>
      <c r="BS324" s="17">
        <f t="shared" si="448"/>
        <v>5.905669053330393E-5</v>
      </c>
      <c r="BT324" s="17">
        <f t="shared" si="449"/>
        <v>4.2054251008366404E-4</v>
      </c>
      <c r="BU324" s="12">
        <f>(BU$3*temperature!$I434+BU$4*temperature!$I434^2+BU$5*temperature!$I434^6)*(K324/K$56)^$BW$1</f>
        <v>-30.900780837492665</v>
      </c>
      <c r="BV324" s="12">
        <f>(BV$3*temperature!$I434+BV$4*temperature!$I434^2+BV$5*temperature!$I434^6)*(L324/L$56)^$BW$1</f>
        <v>-21.08773426139285</v>
      </c>
      <c r="BW324" s="12">
        <f>(BW$3*temperature!$I434+BW$4*temperature!$I434^2+BW$5*temperature!$I434^6)*(M324/M$56)^$BW$1</f>
        <v>-18.739801552425732</v>
      </c>
      <c r="BX324" s="12">
        <f>(BX$3*temperature!$M434+BX$4*temperature!$M434^2+BX$5*temperature!$M434^6)*(K324/K$56)^$BW$1</f>
        <v>-30.90078663357513</v>
      </c>
      <c r="BY324" s="12">
        <f>(BY$3*temperature!$M434+BY$4*temperature!$M434^2+BY$5*temperature!$M434^6)*(L324/L$56)^$BW$1</f>
        <v>-21.087737938006732</v>
      </c>
      <c r="BZ324" s="12">
        <f>(BZ$3*temperature!$M434+BZ$4*temperature!$M434^2+BZ$5*temperature!$M434^6)*(M324/M$56)^$BW$1</f>
        <v>-18.739804586325253</v>
      </c>
      <c r="CA324" s="19">
        <f t="shared" si="381"/>
        <v>-5.796082465536756E-6</v>
      </c>
      <c r="CB324" s="19">
        <f t="shared" si="382"/>
        <v>-3.6766138826749284E-6</v>
      </c>
      <c r="CC324" s="19">
        <f t="shared" si="383"/>
        <v>-3.0338995209433506E-6</v>
      </c>
      <c r="CD324" s="19">
        <f t="shared" si="384"/>
        <v>-2.3446704400405437E-2</v>
      </c>
      <c r="CE324" s="19">
        <f t="shared" si="385"/>
        <v>-1.3846847658005994E-6</v>
      </c>
      <c r="CF324" s="19"/>
      <c r="CG324" s="19"/>
      <c r="CH324" s="19"/>
    </row>
    <row r="325" spans="1:86" x14ac:dyDescent="0.3">
      <c r="A325" s="2">
        <f t="shared" si="405"/>
        <v>2279</v>
      </c>
      <c r="B325" s="5">
        <f t="shared" si="406"/>
        <v>1165.4057076217507</v>
      </c>
      <c r="C325" s="5">
        <f t="shared" si="407"/>
        <v>2964.1700715272414</v>
      </c>
      <c r="D325" s="5">
        <f t="shared" si="408"/>
        <v>4369.9568365732466</v>
      </c>
      <c r="E325" s="15">
        <f t="shared" si="409"/>
        <v>4.1809771571073224E-9</v>
      </c>
      <c r="F325" s="15">
        <f t="shared" si="410"/>
        <v>8.2368053569343059E-9</v>
      </c>
      <c r="G325" s="15">
        <f t="shared" si="411"/>
        <v>1.6815145135401924E-8</v>
      </c>
      <c r="H325" s="5">
        <f t="shared" si="412"/>
        <v>281626.58256429661</v>
      </c>
      <c r="I325" s="5">
        <f t="shared" si="413"/>
        <v>149768.97578835368</v>
      </c>
      <c r="J325" s="5">
        <f t="shared" si="414"/>
        <v>52869.544750090223</v>
      </c>
      <c r="K325" s="5">
        <f t="shared" si="415"/>
        <v>241655.4001086998</v>
      </c>
      <c r="L325" s="5">
        <f t="shared" si="416"/>
        <v>50526.444898348091</v>
      </c>
      <c r="M325" s="5">
        <f t="shared" si="417"/>
        <v>12098.413491779133</v>
      </c>
      <c r="N325" s="15">
        <f t="shared" si="418"/>
        <v>-1.1328290879263347E-3</v>
      </c>
      <c r="O325" s="15">
        <f t="shared" si="419"/>
        <v>7.6022874048242706E-4</v>
      </c>
      <c r="P325" s="15">
        <f t="shared" si="420"/>
        <v>8.5470063941195384E-4</v>
      </c>
      <c r="Q325" s="5">
        <f t="shared" si="421"/>
        <v>2172.7685163822634</v>
      </c>
      <c r="R325" s="5">
        <f t="shared" si="422"/>
        <v>3322.1839669290689</v>
      </c>
      <c r="S325" s="5">
        <f t="shared" si="423"/>
        <v>2495.3687741460149</v>
      </c>
      <c r="T325" s="5">
        <f t="shared" si="424"/>
        <v>7.7150689988087704</v>
      </c>
      <c r="U325" s="5">
        <f t="shared" si="425"/>
        <v>22.182057061162116</v>
      </c>
      <c r="V325" s="5">
        <f t="shared" si="426"/>
        <v>47.198605282897887</v>
      </c>
      <c r="W325" s="15">
        <f t="shared" si="427"/>
        <v>-1.0734613539272964E-2</v>
      </c>
      <c r="X325" s="15">
        <f t="shared" si="428"/>
        <v>-1.217998157191269E-2</v>
      </c>
      <c r="Y325" s="15">
        <f t="shared" si="429"/>
        <v>-9.7425357312937999E-3</v>
      </c>
      <c r="Z325" s="5">
        <f t="shared" si="444"/>
        <v>1622.8916948188657</v>
      </c>
      <c r="AA325" s="5">
        <f t="shared" si="445"/>
        <v>10058.37288020185</v>
      </c>
      <c r="AB325" s="5">
        <f t="shared" si="446"/>
        <v>77259.16973116617</v>
      </c>
      <c r="AC325" s="16">
        <f t="shared" si="430"/>
        <v>0.77691414408563486</v>
      </c>
      <c r="AD325" s="16">
        <f t="shared" si="431"/>
        <v>3.1143392856348679</v>
      </c>
      <c r="AE325" s="16">
        <f t="shared" si="432"/>
        <v>32.300620134391096</v>
      </c>
      <c r="AF325" s="15">
        <f t="shared" si="433"/>
        <v>-4.0504037456468023E-3</v>
      </c>
      <c r="AG325" s="15">
        <f t="shared" si="434"/>
        <v>2.9673830763510267E-4</v>
      </c>
      <c r="AH325" s="15">
        <f t="shared" si="435"/>
        <v>9.7937136394747881E-3</v>
      </c>
      <c r="AI325" s="1">
        <f t="shared" si="399"/>
        <v>568454.99808294501</v>
      </c>
      <c r="AJ325" s="1">
        <f t="shared" si="400"/>
        <v>296656.30803040997</v>
      </c>
      <c r="AK325" s="1">
        <f t="shared" si="401"/>
        <v>104648.35358072369</v>
      </c>
      <c r="AL325" s="14">
        <f t="shared" si="436"/>
        <v>101.44642115895168</v>
      </c>
      <c r="AM325" s="14">
        <f t="shared" si="437"/>
        <v>25.491044825470222</v>
      </c>
      <c r="AN325" s="14">
        <f t="shared" si="438"/>
        <v>7.8910196924288964</v>
      </c>
      <c r="AO325" s="11">
        <f t="shared" si="439"/>
        <v>1.3809552847302668E-3</v>
      </c>
      <c r="AP325" s="11">
        <f t="shared" si="440"/>
        <v>1.7396394365913163E-3</v>
      </c>
      <c r="AQ325" s="11">
        <f t="shared" si="441"/>
        <v>1.578072466752068E-3</v>
      </c>
      <c r="AR325" s="1">
        <f t="shared" si="447"/>
        <v>281626.58256429661</v>
      </c>
      <c r="AS325" s="1">
        <f t="shared" si="442"/>
        <v>149768.97578835368</v>
      </c>
      <c r="AT325" s="1">
        <f t="shared" si="443"/>
        <v>52869.544750090223</v>
      </c>
      <c r="AU325" s="1">
        <f t="shared" si="402"/>
        <v>56325.316512859325</v>
      </c>
      <c r="AV325" s="1">
        <f t="shared" si="403"/>
        <v>29953.795157670738</v>
      </c>
      <c r="AW325" s="1">
        <f t="shared" si="404"/>
        <v>10573.908950018045</v>
      </c>
      <c r="AX325" s="1">
        <f t="shared" si="386"/>
        <v>193324.32008695987</v>
      </c>
      <c r="AY325" s="1">
        <f t="shared" si="373"/>
        <v>40421.155918678473</v>
      </c>
      <c r="AZ325" s="1">
        <f t="shared" si="374"/>
        <v>9678.7307934233049</v>
      </c>
      <c r="BA325" s="1">
        <f t="shared" si="387"/>
        <v>14185.463334166376</v>
      </c>
      <c r="BB325" s="1">
        <f t="shared" si="388"/>
        <v>31441.27382270031</v>
      </c>
      <c r="BC325" s="1">
        <f t="shared" si="389"/>
        <v>40106.091921247229</v>
      </c>
      <c r="BD325" s="1">
        <f t="shared" si="390"/>
        <v>12.837273993811833</v>
      </c>
      <c r="BE325" s="2">
        <f t="shared" si="396"/>
        <v>0.05</v>
      </c>
      <c r="BF325" s="2">
        <f t="shared" si="397"/>
        <v>3.8949976355871406E-2</v>
      </c>
      <c r="BG325" s="2">
        <f t="shared" si="398"/>
        <v>0.05</v>
      </c>
      <c r="BH325" s="2">
        <f t="shared" si="375"/>
        <v>4.8750340505814678E-2</v>
      </c>
      <c r="BI325" s="2">
        <f t="shared" si="391"/>
        <v>2.5000000000000006E-4</v>
      </c>
      <c r="BJ325" s="2">
        <f t="shared" si="376"/>
        <v>1.5171006581229417E-4</v>
      </c>
      <c r="BK325" s="2">
        <f t="shared" si="377"/>
        <v>2.5000000000000006E-4</v>
      </c>
      <c r="BL325" s="2">
        <f t="shared" si="378"/>
        <v>70.406645641074164</v>
      </c>
      <c r="BM325" s="2">
        <f t="shared" si="379"/>
        <v>22.721461173491029</v>
      </c>
      <c r="BN325" s="2">
        <f t="shared" si="380"/>
        <v>13.217386187522559</v>
      </c>
      <c r="BO325" s="2">
        <f t="shared" si="392"/>
        <v>1735.3381218438583</v>
      </c>
      <c r="BP325" s="2">
        <f t="shared" si="393"/>
        <v>115.99287748183755</v>
      </c>
      <c r="BQ325" s="2">
        <f t="shared" si="394"/>
        <v>6.8431417182008341</v>
      </c>
      <c r="BR325" s="11">
        <f t="shared" si="395"/>
        <v>2.9668725314029837E-2</v>
      </c>
      <c r="BS325" s="17">
        <f t="shared" si="448"/>
        <v>5.7353865040865969E-5</v>
      </c>
      <c r="BT325" s="17">
        <f t="shared" si="449"/>
        <v>4.0829369911035343E-4</v>
      </c>
      <c r="BU325" s="12">
        <f>(BU$3*temperature!$I435+BU$4*temperature!$I435^2+BU$5*temperature!$I435^6)*(K325/K$56)^$BW$1</f>
        <v>-31.062168614914942</v>
      </c>
      <c r="BV325" s="12">
        <f>(BV$3*temperature!$I435+BV$4*temperature!$I435^2+BV$5*temperature!$I435^6)*(L325/L$56)^$BW$1</f>
        <v>-21.180495101362865</v>
      </c>
      <c r="BW325" s="12">
        <f>(BW$3*temperature!$I435+BW$4*temperature!$I435^2+BW$5*temperature!$I435^6)*(M325/M$56)^$BW$1</f>
        <v>-18.81564400823834</v>
      </c>
      <c r="BX325" s="12">
        <f>(BX$3*temperature!$M435+BX$4*temperature!$M435^2+BX$5*temperature!$M435^6)*(K325/K$56)^$BW$1</f>
        <v>-31.062174406376815</v>
      </c>
      <c r="BY325" s="12">
        <f>(BY$3*temperature!$M435+BY$4*temperature!$M435^2+BY$5*temperature!$M435^6)*(L325/L$56)^$BW$1</f>
        <v>-21.180498772934396</v>
      </c>
      <c r="BZ325" s="12">
        <f>(BZ$3*temperature!$M435+BZ$4*temperature!$M435^2+BZ$5*temperature!$M435^6)*(M325/M$56)^$BW$1</f>
        <v>-18.815647037569761</v>
      </c>
      <c r="CA325" s="19">
        <f t="shared" si="381"/>
        <v>-5.791461873627668E-6</v>
      </c>
      <c r="CB325" s="19">
        <f t="shared" si="382"/>
        <v>-3.6715715303614616E-6</v>
      </c>
      <c r="CC325" s="19">
        <f t="shared" si="383"/>
        <v>-3.0293314203788668E-6</v>
      </c>
      <c r="CD325" s="19">
        <f t="shared" si="384"/>
        <v>-2.3410764962496673E-2</v>
      </c>
      <c r="CE325" s="19">
        <f t="shared" si="385"/>
        <v>-1.3426978541624678E-6</v>
      </c>
      <c r="CF325" s="19"/>
      <c r="CG325" s="19"/>
      <c r="CH325" s="19"/>
    </row>
    <row r="326" spans="1:86" x14ac:dyDescent="0.3">
      <c r="A326" s="2">
        <f t="shared" si="405"/>
        <v>2280</v>
      </c>
      <c r="B326" s="5">
        <f t="shared" si="406"/>
        <v>1165.4057122506588</v>
      </c>
      <c r="C326" s="5">
        <f t="shared" si="407"/>
        <v>2964.1700947217687</v>
      </c>
      <c r="D326" s="5">
        <f t="shared" si="408"/>
        <v>4369.9569063806321</v>
      </c>
      <c r="E326" s="15">
        <f t="shared" si="409"/>
        <v>3.971928299251956E-9</v>
      </c>
      <c r="F326" s="15">
        <f t="shared" si="410"/>
        <v>7.8249650890875896E-9</v>
      </c>
      <c r="G326" s="15">
        <f t="shared" si="411"/>
        <v>1.5974387878631828E-8</v>
      </c>
      <c r="H326" s="5">
        <f t="shared" si="412"/>
        <v>281301.19375042163</v>
      </c>
      <c r="I326" s="5">
        <f t="shared" si="413"/>
        <v>149879.62664761662</v>
      </c>
      <c r="J326" s="5">
        <f t="shared" si="414"/>
        <v>52913.729491432161</v>
      </c>
      <c r="K326" s="5">
        <f t="shared" si="415"/>
        <v>241376.19267985754</v>
      </c>
      <c r="L326" s="5">
        <f t="shared" si="416"/>
        <v>50563.773959700869</v>
      </c>
      <c r="M326" s="5">
        <f t="shared" si="417"/>
        <v>12108.524323013831</v>
      </c>
      <c r="N326" s="15">
        <f t="shared" si="418"/>
        <v>-1.1553949496542204E-3</v>
      </c>
      <c r="O326" s="15">
        <f t="shared" si="419"/>
        <v>7.388024514267677E-4</v>
      </c>
      <c r="P326" s="15">
        <f t="shared" si="420"/>
        <v>8.3571546315308609E-4</v>
      </c>
      <c r="Q326" s="5">
        <f t="shared" si="421"/>
        <v>2146.9612370413552</v>
      </c>
      <c r="R326" s="5">
        <f t="shared" si="422"/>
        <v>3284.1443957850875</v>
      </c>
      <c r="S326" s="5">
        <f t="shared" si="423"/>
        <v>2473.1226952165675</v>
      </c>
      <c r="T326" s="5">
        <f t="shared" si="424"/>
        <v>7.632250714677733</v>
      </c>
      <c r="U326" s="5">
        <f t="shared" si="425"/>
        <v>21.911880014930045</v>
      </c>
      <c r="V326" s="5">
        <f t="shared" si="426"/>
        <v>46.738771184462024</v>
      </c>
      <c r="W326" s="15">
        <f t="shared" si="427"/>
        <v>-1.0734613539272964E-2</v>
      </c>
      <c r="X326" s="15">
        <f t="shared" si="428"/>
        <v>-1.217998157191269E-2</v>
      </c>
      <c r="Y326" s="15">
        <f t="shared" si="429"/>
        <v>-9.7425357312937999E-3</v>
      </c>
      <c r="Z326" s="5">
        <f t="shared" si="444"/>
        <v>1597.1564250803206</v>
      </c>
      <c r="AA326" s="5">
        <f t="shared" si="445"/>
        <v>9946.3662860422392</v>
      </c>
      <c r="AB326" s="5">
        <f t="shared" si="446"/>
        <v>77321.783804211707</v>
      </c>
      <c r="AC326" s="16">
        <f t="shared" si="430"/>
        <v>0.77376732812638438</v>
      </c>
      <c r="AD326" s="16">
        <f t="shared" si="431"/>
        <v>3.1152634294038886</v>
      </c>
      <c r="AE326" s="16">
        <f t="shared" si="432"/>
        <v>32.616963158364776</v>
      </c>
      <c r="AF326" s="15">
        <f t="shared" si="433"/>
        <v>-4.0504037456468023E-3</v>
      </c>
      <c r="AG326" s="15">
        <f t="shared" si="434"/>
        <v>2.9673830763510267E-4</v>
      </c>
      <c r="AH326" s="15">
        <f t="shared" si="435"/>
        <v>9.7937136394747881E-3</v>
      </c>
      <c r="AI326" s="1">
        <f t="shared" si="399"/>
        <v>567934.81478750985</v>
      </c>
      <c r="AJ326" s="1">
        <f t="shared" si="400"/>
        <v>296944.47238503973</v>
      </c>
      <c r="AK326" s="1">
        <f t="shared" si="401"/>
        <v>104757.42717266937</v>
      </c>
      <c r="AL326" s="14">
        <f t="shared" si="436"/>
        <v>101.58511320065394</v>
      </c>
      <c r="AM326" s="14">
        <f t="shared" si="437"/>
        <v>25.534946600059946</v>
      </c>
      <c r="AN326" s="14">
        <f t="shared" si="438"/>
        <v>7.9033477673310051</v>
      </c>
      <c r="AO326" s="11">
        <f t="shared" si="439"/>
        <v>1.3671457318829641E-3</v>
      </c>
      <c r="AP326" s="11">
        <f t="shared" si="440"/>
        <v>1.7222430422254031E-3</v>
      </c>
      <c r="AQ326" s="11">
        <f t="shared" si="441"/>
        <v>1.5622917420845474E-3</v>
      </c>
      <c r="AR326" s="1">
        <f t="shared" si="447"/>
        <v>281301.19375042163</v>
      </c>
      <c r="AS326" s="1">
        <f t="shared" si="442"/>
        <v>149879.62664761662</v>
      </c>
      <c r="AT326" s="1">
        <f t="shared" si="443"/>
        <v>52913.729491432161</v>
      </c>
      <c r="AU326" s="1">
        <f t="shared" si="402"/>
        <v>56260.238750084332</v>
      </c>
      <c r="AV326" s="1">
        <f t="shared" si="403"/>
        <v>29975.925329523325</v>
      </c>
      <c r="AW326" s="1">
        <f t="shared" si="404"/>
        <v>10582.745898286434</v>
      </c>
      <c r="AX326" s="1">
        <f t="shared" si="386"/>
        <v>193100.95414388605</v>
      </c>
      <c r="AY326" s="1">
        <f t="shared" ref="AY326:AY346" si="450">(AS326-AV326)/C326*1000</f>
        <v>40451.019167760693</v>
      </c>
      <c r="AZ326" s="1">
        <f t="shared" ref="AZ326:AZ346" si="451">(AT326-AW326)/D326*1000</f>
        <v>9686.8194584110661</v>
      </c>
      <c r="BA326" s="1">
        <f t="shared" si="387"/>
        <v>14184.116108164213</v>
      </c>
      <c r="BB326" s="1">
        <f t="shared" si="388"/>
        <v>31443.463196292738</v>
      </c>
      <c r="BC326" s="1">
        <f t="shared" si="389"/>
        <v>40109.743077293773</v>
      </c>
      <c r="BD326" s="1">
        <f t="shared" si="390"/>
        <v>12.464240680829727</v>
      </c>
      <c r="BE326" s="2">
        <f t="shared" si="396"/>
        <v>0.05</v>
      </c>
      <c r="BF326" s="2">
        <f t="shared" si="397"/>
        <v>3.8949976355871406E-2</v>
      </c>
      <c r="BG326" s="2">
        <f t="shared" si="398"/>
        <v>0.05</v>
      </c>
      <c r="BH326" s="2">
        <f t="shared" ref="BH326:BH346" si="452">(BE326*Z326+BF326*AA326+BG326*AB326)/(Z326+AA326+AB326)</f>
        <v>4.876321157329306E-2</v>
      </c>
      <c r="BI326" s="2">
        <f t="shared" si="391"/>
        <v>2.5000000000000006E-4</v>
      </c>
      <c r="BJ326" s="2">
        <f t="shared" ref="BJ326:BJ346" si="453">BJ$5*BF326^2</f>
        <v>1.5171006581229417E-4</v>
      </c>
      <c r="BK326" s="2">
        <f t="shared" ref="BK326:BK346" si="454">BK$5*BG326^2</f>
        <v>2.5000000000000006E-4</v>
      </c>
      <c r="BL326" s="2">
        <f t="shared" ref="BL326:BL346" si="455">BI326*AR326</f>
        <v>70.325298437605426</v>
      </c>
      <c r="BM326" s="2">
        <f t="shared" ref="BM326:BM346" si="456">BJ326*AS326</f>
        <v>22.738248022631996</v>
      </c>
      <c r="BN326" s="2">
        <f t="shared" ref="BN326:BN346" si="457">BK326*AT326</f>
        <v>13.228432372858043</v>
      </c>
      <c r="BO326" s="2">
        <f t="shared" si="392"/>
        <v>1761.2626373542287</v>
      </c>
      <c r="BP326" s="2">
        <f t="shared" si="393"/>
        <v>117.38574161186307</v>
      </c>
      <c r="BQ326" s="2">
        <f t="shared" si="394"/>
        <v>6.8433146376209137</v>
      </c>
      <c r="BR326" s="11">
        <f t="shared" si="395"/>
        <v>2.9647798751587157E-2</v>
      </c>
      <c r="BS326" s="17">
        <f t="shared" si="448"/>
        <v>5.570127909184977E-5</v>
      </c>
      <c r="BT326" s="17">
        <f t="shared" si="449"/>
        <v>3.9640164962170235E-4</v>
      </c>
      <c r="BU326" s="12">
        <f>(BU$3*temperature!$I436+BU$4*temperature!$I436^2+BU$5*temperature!$I436^6)*(K326/K$56)^$BW$1</f>
        <v>-31.223457699926712</v>
      </c>
      <c r="BV326" s="12">
        <f>(BV$3*temperature!$I436+BV$4*temperature!$I436^2+BV$5*temperature!$I436^6)*(L326/L$56)^$BW$1</f>
        <v>-21.273093359601553</v>
      </c>
      <c r="BW326" s="12">
        <f>(BW$3*temperature!$I436+BW$4*temperature!$I436^2+BW$5*temperature!$I436^6)*(M326/M$56)^$BW$1</f>
        <v>-18.891335628789733</v>
      </c>
      <c r="BX326" s="12">
        <f>(BX$3*temperature!$M436+BX$4*temperature!$M436^2+BX$5*temperature!$M436^6)*(K326/K$56)^$BW$1</f>
        <v>-31.223463486805283</v>
      </c>
      <c r="BY326" s="12">
        <f>(BY$3*temperature!$M436+BY$4*temperature!$M436^2+BY$5*temperature!$M436^6)*(L326/L$56)^$BW$1</f>
        <v>-21.273097026161228</v>
      </c>
      <c r="BZ326" s="12">
        <f>(BZ$3*temperature!$M436+BZ$4*temperature!$M436^2+BZ$5*temperature!$M436^6)*(M326/M$56)^$BW$1</f>
        <v>-18.891338653580529</v>
      </c>
      <c r="CA326" s="19">
        <f t="shared" ref="CA326:CA346" si="458">BX326-BU326</f>
        <v>-5.7868785710013526E-6</v>
      </c>
      <c r="CB326" s="19">
        <f t="shared" ref="CB326:CB346" si="459">BY326-BV326</f>
        <v>-3.6665596745422135E-6</v>
      </c>
      <c r="CC326" s="19">
        <f t="shared" ref="CC326:CC346" si="460">BZ326-BW326</f>
        <v>-3.0247907965019749E-6</v>
      </c>
      <c r="CD326" s="19">
        <f t="shared" ref="CD326:CD346" si="461">SUMPRODUCT(CA326:CC326,AR326:AT326)/100</f>
        <v>-2.3374514071872875E-2</v>
      </c>
      <c r="CE326" s="19">
        <f t="shared" ref="CE326:CE346" si="462">CD326*BS326</f>
        <v>-1.3019903319537607E-6</v>
      </c>
      <c r="CF326" s="19"/>
      <c r="CG326" s="19"/>
      <c r="CH326" s="19"/>
    </row>
    <row r="327" spans="1:86" x14ac:dyDescent="0.3">
      <c r="A327" s="2">
        <f t="shared" si="405"/>
        <v>2281</v>
      </c>
      <c r="B327" s="5">
        <f t="shared" si="406"/>
        <v>1165.4057166481214</v>
      </c>
      <c r="C327" s="5">
        <f t="shared" si="407"/>
        <v>2964.1701167565698</v>
      </c>
      <c r="D327" s="5">
        <f t="shared" si="408"/>
        <v>4369.9569726976497</v>
      </c>
      <c r="E327" s="15">
        <f t="shared" si="409"/>
        <v>3.7733318842893578E-9</v>
      </c>
      <c r="F327" s="15">
        <f t="shared" si="410"/>
        <v>7.4337168346332098E-9</v>
      </c>
      <c r="G327" s="15">
        <f t="shared" si="411"/>
        <v>1.5175668484700237E-8</v>
      </c>
      <c r="H327" s="5">
        <f t="shared" si="412"/>
        <v>280969.86655676697</v>
      </c>
      <c r="I327" s="5">
        <f t="shared" si="413"/>
        <v>149987.17938591106</v>
      </c>
      <c r="J327" s="5">
        <f t="shared" si="414"/>
        <v>52956.956732092542</v>
      </c>
      <c r="K327" s="5">
        <f t="shared" si="415"/>
        <v>241091.88975396287</v>
      </c>
      <c r="L327" s="5">
        <f t="shared" si="416"/>
        <v>50600.057850265628</v>
      </c>
      <c r="M327" s="5">
        <f t="shared" si="417"/>
        <v>12118.416053740066</v>
      </c>
      <c r="N327" s="15">
        <f t="shared" si="418"/>
        <v>-1.1778416203280795E-3</v>
      </c>
      <c r="O327" s="15">
        <f t="shared" si="419"/>
        <v>7.1758667764143524E-4</v>
      </c>
      <c r="P327" s="15">
        <f t="shared" si="420"/>
        <v>8.1692289352175429E-4</v>
      </c>
      <c r="Q327" s="5">
        <f t="shared" si="421"/>
        <v>2121.4128110597626</v>
      </c>
      <c r="R327" s="5">
        <f t="shared" si="422"/>
        <v>3246.4715559098918</v>
      </c>
      <c r="S327" s="5">
        <f t="shared" si="423"/>
        <v>2451.0289133973538</v>
      </c>
      <c r="T327" s="5">
        <f t="shared" si="424"/>
        <v>7.5503214528208273</v>
      </c>
      <c r="U327" s="5">
        <f t="shared" si="425"/>
        <v>21.644993720142235</v>
      </c>
      <c r="V327" s="5">
        <f t="shared" si="426"/>
        <v>46.283417036160635</v>
      </c>
      <c r="W327" s="15">
        <f t="shared" si="427"/>
        <v>-1.0734613539272964E-2</v>
      </c>
      <c r="X327" s="15">
        <f t="shared" si="428"/>
        <v>-1.217998157191269E-2</v>
      </c>
      <c r="Y327" s="15">
        <f t="shared" si="429"/>
        <v>-9.7425357312937999E-3</v>
      </c>
      <c r="Z327" s="5">
        <f t="shared" si="444"/>
        <v>1571.7937463420842</v>
      </c>
      <c r="AA327" s="5">
        <f t="shared" si="445"/>
        <v>9835.3963744200755</v>
      </c>
      <c r="AB327" s="5">
        <f t="shared" si="446"/>
        <v>77382.980654489787</v>
      </c>
      <c r="AC327" s="16">
        <f t="shared" si="430"/>
        <v>0.77063325804228211</v>
      </c>
      <c r="AD327" s="16">
        <f t="shared" si="431"/>
        <v>3.1161878474017675</v>
      </c>
      <c r="AE327" s="16">
        <f t="shared" si="432"/>
        <v>32.936404355327099</v>
      </c>
      <c r="AF327" s="15">
        <f t="shared" si="433"/>
        <v>-4.0504037456468023E-3</v>
      </c>
      <c r="AG327" s="15">
        <f t="shared" si="434"/>
        <v>2.9673830763510267E-4</v>
      </c>
      <c r="AH327" s="15">
        <f t="shared" si="435"/>
        <v>9.7937136394747881E-3</v>
      </c>
      <c r="AI327" s="1">
        <f t="shared" si="399"/>
        <v>567401.57205884322</v>
      </c>
      <c r="AJ327" s="1">
        <f t="shared" si="400"/>
        <v>297225.95047605911</v>
      </c>
      <c r="AK327" s="1">
        <f t="shared" si="401"/>
        <v>104864.43035368886</v>
      </c>
      <c r="AL327" s="14">
        <f t="shared" si="436"/>
        <v>101.72260603804972</v>
      </c>
      <c r="AM327" s="14">
        <f t="shared" si="437"/>
        <v>25.578484210334341</v>
      </c>
      <c r="AN327" s="14">
        <f t="shared" si="438"/>
        <v>7.9155716289332112</v>
      </c>
      <c r="AO327" s="11">
        <f t="shared" si="439"/>
        <v>1.3534742745641346E-3</v>
      </c>
      <c r="AP327" s="11">
        <f t="shared" si="440"/>
        <v>1.7050206118031492E-3</v>
      </c>
      <c r="AQ327" s="11">
        <f t="shared" si="441"/>
        <v>1.5466688246637019E-3</v>
      </c>
      <c r="AR327" s="1">
        <f t="shared" si="447"/>
        <v>280969.86655676697</v>
      </c>
      <c r="AS327" s="1">
        <f t="shared" si="442"/>
        <v>149987.17938591106</v>
      </c>
      <c r="AT327" s="1">
        <f t="shared" si="443"/>
        <v>52956.956732092542</v>
      </c>
      <c r="AU327" s="1">
        <f t="shared" si="402"/>
        <v>56193.973311353395</v>
      </c>
      <c r="AV327" s="1">
        <f t="shared" si="403"/>
        <v>29997.435877182215</v>
      </c>
      <c r="AW327" s="1">
        <f t="shared" si="404"/>
        <v>10591.39134641851</v>
      </c>
      <c r="AX327" s="1">
        <f t="shared" ref="AX327:AX346" si="463">(AR327-AU327)/B327*1000</f>
        <v>192873.51180317029</v>
      </c>
      <c r="AY327" s="1">
        <f t="shared" si="450"/>
        <v>40480.046280212504</v>
      </c>
      <c r="AZ327" s="1">
        <f t="shared" si="451"/>
        <v>9694.7328429920526</v>
      </c>
      <c r="BA327" s="1">
        <f t="shared" ref="BA327:BA346" si="464">LN(AX327)*B327</f>
        <v>14182.742689302606</v>
      </c>
      <c r="BB327" s="1">
        <f t="shared" ref="BB327:BB346" si="465">LN(AY327)*C327</f>
        <v>31445.589716214476</v>
      </c>
      <c r="BC327" s="1">
        <f t="shared" ref="BC327:BC346" si="466">LN(AZ327)*D327</f>
        <v>40113.312146500473</v>
      </c>
      <c r="BD327" s="1">
        <f t="shared" ref="BD327:BD346" si="467">SUMPRODUCT(BA327:BC327,BA$1:BC$1)*BT327</f>
        <v>12.102022948383162</v>
      </c>
      <c r="BE327" s="2">
        <f t="shared" si="396"/>
        <v>0.05</v>
      </c>
      <c r="BF327" s="2">
        <f t="shared" si="397"/>
        <v>3.8949976355871406E-2</v>
      </c>
      <c r="BG327" s="2">
        <f t="shared" si="398"/>
        <v>0.05</v>
      </c>
      <c r="BH327" s="2">
        <f t="shared" si="452"/>
        <v>4.8775975296164092E-2</v>
      </c>
      <c r="BI327" s="2">
        <f t="shared" ref="BI327:BI346" si="468">BI$5*BE327^2</f>
        <v>2.5000000000000006E-4</v>
      </c>
      <c r="BJ327" s="2">
        <f t="shared" si="453"/>
        <v>1.5171006581229417E-4</v>
      </c>
      <c r="BK327" s="2">
        <f t="shared" si="454"/>
        <v>2.5000000000000006E-4</v>
      </c>
      <c r="BL327" s="2">
        <f t="shared" si="455"/>
        <v>70.242466639191761</v>
      </c>
      <c r="BM327" s="2">
        <f t="shared" si="456"/>
        <v>22.754564855636939</v>
      </c>
      <c r="BN327" s="2">
        <f t="shared" si="457"/>
        <v>13.239239183023139</v>
      </c>
      <c r="BO327" s="2">
        <f t="shared" ref="BO327:BO346" si="469">2*BI$5*BE327*AR327/Z327*1000</f>
        <v>1787.5746560936941</v>
      </c>
      <c r="BP327" s="2">
        <f t="shared" ref="BP327:BP346" si="470">2*BJ$5*BF327*AS327/AA327*1000</f>
        <v>118.7953564527193</v>
      </c>
      <c r="BQ327" s="2">
        <f t="shared" ref="BQ327:BQ346" si="471">2*BK$5*BG327*AT327/AB327*1000</f>
        <v>6.8434888762610582</v>
      </c>
      <c r="BR327" s="11">
        <f t="shared" ref="BR327:BR346" si="472">SUM(H327:J327)*SUM(B326:D326)/SUM(H326:J326)/SUM(B327:D327)-1+BR$5</f>
        <v>2.9627030514294911E-2</v>
      </c>
      <c r="BS327" s="17">
        <f t="shared" si="448"/>
        <v>5.4097409968132475E-5</v>
      </c>
      <c r="BT327" s="17">
        <f t="shared" si="449"/>
        <v>3.8485597050650711E-4</v>
      </c>
      <c r="BU327" s="12">
        <f>(BU$3*temperature!$I437+BU$4*temperature!$I437^2+BU$5*temperature!$I437^6)*(K327/K$56)^$BW$1</f>
        <v>-31.384650338815995</v>
      </c>
      <c r="BV327" s="12">
        <f>(BV$3*temperature!$I437+BV$4*temperature!$I437^2+BV$5*temperature!$I437^6)*(L327/L$56)^$BW$1</f>
        <v>-21.365530138191964</v>
      </c>
      <c r="BW327" s="12">
        <f>(BW$3*temperature!$I437+BW$4*temperature!$I437^2+BW$5*temperature!$I437^6)*(M327/M$56)^$BW$1</f>
        <v>-18.966877332106236</v>
      </c>
      <c r="BX327" s="12">
        <f>(BX$3*temperature!$M437+BX$4*temperature!$M437^2+BX$5*temperature!$M437^6)*(K327/K$56)^$BW$1</f>
        <v>-31.384656121148328</v>
      </c>
      <c r="BY327" s="12">
        <f>(BY$3*temperature!$M437+BY$4*temperature!$M437^2+BY$5*temperature!$M437^6)*(L327/L$56)^$BW$1</f>
        <v>-21.365533799769988</v>
      </c>
      <c r="BZ327" s="12">
        <f>(BZ$3*temperature!$M437+BZ$4*temperature!$M437^2+BZ$5*temperature!$M437^6)*(M327/M$56)^$BW$1</f>
        <v>-18.966880352383587</v>
      </c>
      <c r="CA327" s="19">
        <f t="shared" si="458"/>
        <v>-5.7823323338368482E-6</v>
      </c>
      <c r="CB327" s="19">
        <f t="shared" si="459"/>
        <v>-3.6615780238946627E-6</v>
      </c>
      <c r="CC327" s="19">
        <f t="shared" si="460"/>
        <v>-3.0202773508847258E-6</v>
      </c>
      <c r="CD327" s="19">
        <f t="shared" si="461"/>
        <v>-2.333795601120138E-2</v>
      </c>
      <c r="CE327" s="19">
        <f t="shared" si="462"/>
        <v>-1.2625229741562027E-6</v>
      </c>
      <c r="CF327" s="19"/>
      <c r="CG327" s="19"/>
      <c r="CH327" s="19"/>
    </row>
    <row r="328" spans="1:86" x14ac:dyDescent="0.3">
      <c r="A328" s="2">
        <f t="shared" si="405"/>
        <v>2282</v>
      </c>
      <c r="B328" s="5">
        <f t="shared" si="406"/>
        <v>1165.4057208257107</v>
      </c>
      <c r="C328" s="5">
        <f t="shared" si="407"/>
        <v>2964.1701376896308</v>
      </c>
      <c r="D328" s="5">
        <f t="shared" si="408"/>
        <v>4369.957035698817</v>
      </c>
      <c r="E328" s="15">
        <f t="shared" si="409"/>
        <v>3.5846652900748897E-9</v>
      </c>
      <c r="F328" s="15">
        <f t="shared" si="410"/>
        <v>7.0620309929015493E-9</v>
      </c>
      <c r="G328" s="15">
        <f t="shared" si="411"/>
        <v>1.4416885060465224E-8</v>
      </c>
      <c r="H328" s="5">
        <f t="shared" si="412"/>
        <v>280632.65552094363</v>
      </c>
      <c r="I328" s="5">
        <f t="shared" si="413"/>
        <v>150091.6583987466</v>
      </c>
      <c r="J328" s="5">
        <f t="shared" si="414"/>
        <v>52999.234144269576</v>
      </c>
      <c r="K328" s="5">
        <f t="shared" si="415"/>
        <v>240802.53812561551</v>
      </c>
      <c r="L328" s="5">
        <f t="shared" si="416"/>
        <v>50635.30479924909</v>
      </c>
      <c r="M328" s="5">
        <f t="shared" si="417"/>
        <v>12128.090439176196</v>
      </c>
      <c r="N328" s="15">
        <f t="shared" si="418"/>
        <v>-1.2001715555121084E-3</v>
      </c>
      <c r="O328" s="15">
        <f t="shared" si="419"/>
        <v>6.9657922304688924E-4</v>
      </c>
      <c r="P328" s="15">
        <f t="shared" si="420"/>
        <v>7.9832095161846972E-4</v>
      </c>
      <c r="Q328" s="5">
        <f t="shared" si="421"/>
        <v>2096.1215435391114</v>
      </c>
      <c r="R328" s="5">
        <f t="shared" si="422"/>
        <v>3209.1634953720722</v>
      </c>
      <c r="S328" s="5">
        <f t="shared" si="423"/>
        <v>2429.0873560895861</v>
      </c>
      <c r="T328" s="5">
        <f t="shared" si="424"/>
        <v>7.4692716699275135</v>
      </c>
      <c r="U328" s="5">
        <f t="shared" si="425"/>
        <v>21.381358095506737</v>
      </c>
      <c r="V328" s="5">
        <f t="shared" si="426"/>
        <v>45.832499191919467</v>
      </c>
      <c r="W328" s="15">
        <f t="shared" si="427"/>
        <v>-1.0734613539272964E-2</v>
      </c>
      <c r="X328" s="15">
        <f t="shared" si="428"/>
        <v>-1.217998157191269E-2</v>
      </c>
      <c r="Y328" s="15">
        <f t="shared" si="429"/>
        <v>-9.7425357312937999E-3</v>
      </c>
      <c r="Z328" s="5">
        <f t="shared" si="444"/>
        <v>1546.7990625775763</v>
      </c>
      <c r="AA328" s="5">
        <f t="shared" si="445"/>
        <v>9725.4583461947423</v>
      </c>
      <c r="AB328" s="5">
        <f t="shared" si="446"/>
        <v>77442.771716831223</v>
      </c>
      <c r="AC328" s="16">
        <f t="shared" si="430"/>
        <v>0.76751188220738764</v>
      </c>
      <c r="AD328" s="16">
        <f t="shared" si="431"/>
        <v>3.1171125397098787</v>
      </c>
      <c r="AE328" s="16">
        <f t="shared" si="432"/>
        <v>33.258974067897121</v>
      </c>
      <c r="AF328" s="15">
        <f t="shared" si="433"/>
        <v>-4.0504037456468023E-3</v>
      </c>
      <c r="AG328" s="15">
        <f t="shared" si="434"/>
        <v>2.9673830763510267E-4</v>
      </c>
      <c r="AH328" s="15">
        <f t="shared" si="435"/>
        <v>9.7937136394747881E-3</v>
      </c>
      <c r="AI328" s="1">
        <f t="shared" si="399"/>
        <v>566855.38816431235</v>
      </c>
      <c r="AJ328" s="1">
        <f t="shared" si="400"/>
        <v>297500.79130563542</v>
      </c>
      <c r="AK328" s="1">
        <f t="shared" si="401"/>
        <v>104969.3786647385</v>
      </c>
      <c r="AL328" s="14">
        <f t="shared" si="436"/>
        <v>101.85890817915971</v>
      </c>
      <c r="AM328" s="14">
        <f t="shared" si="437"/>
        <v>25.621659934703672</v>
      </c>
      <c r="AN328" s="14">
        <f t="shared" si="438"/>
        <v>7.9276919691223968</v>
      </c>
      <c r="AO328" s="11">
        <f t="shared" si="439"/>
        <v>1.3399395318184932E-3</v>
      </c>
      <c r="AP328" s="11">
        <f t="shared" si="440"/>
        <v>1.6879704056851177E-3</v>
      </c>
      <c r="AQ328" s="11">
        <f t="shared" si="441"/>
        <v>1.5312021364170649E-3</v>
      </c>
      <c r="AR328" s="1">
        <f t="shared" si="447"/>
        <v>280632.65552094363</v>
      </c>
      <c r="AS328" s="1">
        <f t="shared" si="442"/>
        <v>150091.6583987466</v>
      </c>
      <c r="AT328" s="1">
        <f t="shared" si="443"/>
        <v>52999.234144269576</v>
      </c>
      <c r="AU328" s="1">
        <f t="shared" si="402"/>
        <v>56126.531104188733</v>
      </c>
      <c r="AV328" s="1">
        <f t="shared" si="403"/>
        <v>30018.331679749321</v>
      </c>
      <c r="AW328" s="1">
        <f t="shared" si="404"/>
        <v>10599.846828853915</v>
      </c>
      <c r="AX328" s="1">
        <f t="shared" si="463"/>
        <v>192642.0305004924</v>
      </c>
      <c r="AY328" s="1">
        <f t="shared" si="450"/>
        <v>40508.243839399271</v>
      </c>
      <c r="AZ328" s="1">
        <f t="shared" si="451"/>
        <v>9702.4723513409572</v>
      </c>
      <c r="BA328" s="1">
        <f t="shared" si="464"/>
        <v>14181.343213342003</v>
      </c>
      <c r="BB328" s="1">
        <f t="shared" si="465"/>
        <v>31447.653998808291</v>
      </c>
      <c r="BC328" s="1">
        <f t="shared" si="466"/>
        <v>40116.79996128691</v>
      </c>
      <c r="BD328" s="1">
        <f t="shared" si="467"/>
        <v>11.750308155207966</v>
      </c>
      <c r="BE328" s="2">
        <f t="shared" si="396"/>
        <v>0.05</v>
      </c>
      <c r="BF328" s="2">
        <f t="shared" si="397"/>
        <v>3.8949976355871406E-2</v>
      </c>
      <c r="BG328" s="2">
        <f t="shared" si="398"/>
        <v>0.05</v>
      </c>
      <c r="BH328" s="2">
        <f t="shared" si="452"/>
        <v>4.8788632030731943E-2</v>
      </c>
      <c r="BI328" s="2">
        <f t="shared" si="468"/>
        <v>2.5000000000000006E-4</v>
      </c>
      <c r="BJ328" s="2">
        <f t="shared" si="453"/>
        <v>1.5171006581229417E-4</v>
      </c>
      <c r="BK328" s="2">
        <f t="shared" si="454"/>
        <v>2.5000000000000006E-4</v>
      </c>
      <c r="BL328" s="2">
        <f t="shared" si="455"/>
        <v>70.158163880235932</v>
      </c>
      <c r="BM328" s="2">
        <f t="shared" si="456"/>
        <v>22.770415373550222</v>
      </c>
      <c r="BN328" s="2">
        <f t="shared" si="457"/>
        <v>13.249808536067397</v>
      </c>
      <c r="BO328" s="2">
        <f t="shared" si="469"/>
        <v>1814.2799689398516</v>
      </c>
      <c r="BP328" s="2">
        <f t="shared" si="470"/>
        <v>120.22192348666191</v>
      </c>
      <c r="BQ328" s="2">
        <f t="shared" si="471"/>
        <v>6.843664420749402</v>
      </c>
      <c r="BR328" s="11">
        <f t="shared" si="472"/>
        <v>2.9606418445512123E-2</v>
      </c>
      <c r="BS328" s="17">
        <f t="shared" si="448"/>
        <v>5.2540782598831946E-5</v>
      </c>
      <c r="BT328" s="17">
        <f t="shared" si="449"/>
        <v>3.7364657330728846E-4</v>
      </c>
      <c r="BU328" s="12">
        <f>(BU$3*temperature!$I438+BU$4*temperature!$I438^2+BU$5*temperature!$I438^6)*(K328/K$56)^$BW$1</f>
        <v>-31.545748787616873</v>
      </c>
      <c r="BV328" s="12">
        <f>(BV$3*temperature!$I438+BV$4*temperature!$I438^2+BV$5*temperature!$I438^6)*(L328/L$56)^$BW$1</f>
        <v>-21.457806531617209</v>
      </c>
      <c r="BW328" s="12">
        <f>(BW$3*temperature!$I438+BW$4*temperature!$I438^2+BW$5*temperature!$I438^6)*(M328/M$56)^$BW$1</f>
        <v>-19.04227002939356</v>
      </c>
      <c r="BX328" s="12">
        <f>(BX$3*temperature!$M438+BX$4*temperature!$M438^2+BX$5*temperature!$M438^6)*(K328/K$56)^$BW$1</f>
        <v>-31.545754565439783</v>
      </c>
      <c r="BY328" s="12">
        <f>(BY$3*temperature!$M438+BY$4*temperature!$M438^2+BY$5*temperature!$M438^6)*(L328/L$56)^$BW$1</f>
        <v>-21.457810188243418</v>
      </c>
      <c r="BZ328" s="12">
        <f>(BZ$3*temperature!$M438+BZ$4*temperature!$M438^2+BZ$5*temperature!$M438^6)*(M328/M$56)^$BW$1</f>
        <v>-19.042273045184302</v>
      </c>
      <c r="CA328" s="19">
        <f t="shared" si="458"/>
        <v>-5.7778229098914835E-6</v>
      </c>
      <c r="CB328" s="19">
        <f t="shared" si="459"/>
        <v>-3.6566262089365864E-6</v>
      </c>
      <c r="CC328" s="19">
        <f t="shared" si="460"/>
        <v>-3.0157907424666064E-6</v>
      </c>
      <c r="CD328" s="19">
        <f t="shared" si="461"/>
        <v>-2.3301094778663153E-2</v>
      </c>
      <c r="CE328" s="19">
        <f t="shared" si="462"/>
        <v>-1.2242577550805188E-6</v>
      </c>
      <c r="CF328" s="19"/>
      <c r="CG328" s="19"/>
      <c r="CH328" s="19"/>
    </row>
    <row r="329" spans="1:86" x14ac:dyDescent="0.3">
      <c r="A329" s="2">
        <f t="shared" si="405"/>
        <v>2283</v>
      </c>
      <c r="B329" s="5">
        <f t="shared" si="406"/>
        <v>1165.4057247944206</v>
      </c>
      <c r="C329" s="5">
        <f t="shared" si="407"/>
        <v>2964.1701575760389</v>
      </c>
      <c r="D329" s="5">
        <f t="shared" si="408"/>
        <v>4369.9570955499266</v>
      </c>
      <c r="E329" s="15">
        <f t="shared" si="409"/>
        <v>3.4054320255711452E-9</v>
      </c>
      <c r="F329" s="15">
        <f t="shared" si="410"/>
        <v>6.7089294432564718E-9</v>
      </c>
      <c r="G329" s="15">
        <f t="shared" si="411"/>
        <v>1.3696040807441962E-8</v>
      </c>
      <c r="H329" s="5">
        <f t="shared" si="412"/>
        <v>280289.6147116361</v>
      </c>
      <c r="I329" s="5">
        <f t="shared" si="413"/>
        <v>150193.08803493294</v>
      </c>
      <c r="J329" s="5">
        <f t="shared" si="414"/>
        <v>53040.569380597415</v>
      </c>
      <c r="K329" s="5">
        <f t="shared" si="415"/>
        <v>240508.18418716762</v>
      </c>
      <c r="L329" s="5">
        <f t="shared" si="416"/>
        <v>50669.523020147361</v>
      </c>
      <c r="M329" s="5">
        <f t="shared" si="417"/>
        <v>12137.549230085211</v>
      </c>
      <c r="N329" s="15">
        <f t="shared" si="418"/>
        <v>-1.222387192174601E-3</v>
      </c>
      <c r="O329" s="15">
        <f t="shared" si="419"/>
        <v>6.7577791886375138E-4</v>
      </c>
      <c r="P329" s="15">
        <f t="shared" si="420"/>
        <v>7.7990768261937404E-4</v>
      </c>
      <c r="Q329" s="5">
        <f t="shared" si="421"/>
        <v>2071.08572876383</v>
      </c>
      <c r="R329" s="5">
        <f t="shared" si="422"/>
        <v>3172.2182317428669</v>
      </c>
      <c r="S329" s="5">
        <f t="shared" si="423"/>
        <v>2407.2979257075194</v>
      </c>
      <c r="T329" s="5">
        <f t="shared" si="424"/>
        <v>7.3890919251310017</v>
      </c>
      <c r="U329" s="5">
        <f t="shared" si="425"/>
        <v>21.120933547920998</v>
      </c>
      <c r="V329" s="5">
        <f t="shared" si="426"/>
        <v>45.3859744308877</v>
      </c>
      <c r="W329" s="15">
        <f t="shared" si="427"/>
        <v>-1.0734613539272964E-2</v>
      </c>
      <c r="X329" s="15">
        <f t="shared" si="428"/>
        <v>-1.217998157191269E-2</v>
      </c>
      <c r="Y329" s="15">
        <f t="shared" si="429"/>
        <v>-9.7425357312937999E-3</v>
      </c>
      <c r="Z329" s="5">
        <f t="shared" si="444"/>
        <v>1522.167813547589</v>
      </c>
      <c r="AA329" s="5">
        <f t="shared" si="445"/>
        <v>9616.5473003998559</v>
      </c>
      <c r="AB329" s="5">
        <f t="shared" si="446"/>
        <v>77501.168396548121</v>
      </c>
      <c r="AC329" s="16">
        <f t="shared" si="430"/>
        <v>0.76440314920486641</v>
      </c>
      <c r="AD329" s="16">
        <f t="shared" si="431"/>
        <v>3.1180375064096202</v>
      </c>
      <c r="AE329" s="16">
        <f t="shared" si="432"/>
        <v>33.584702935860825</v>
      </c>
      <c r="AF329" s="15">
        <f t="shared" si="433"/>
        <v>-4.0504037456468023E-3</v>
      </c>
      <c r="AG329" s="15">
        <f t="shared" si="434"/>
        <v>2.9673830763510267E-4</v>
      </c>
      <c r="AH329" s="15">
        <f t="shared" si="435"/>
        <v>9.7937136394747881E-3</v>
      </c>
      <c r="AI329" s="1">
        <f t="shared" si="399"/>
        <v>566296.3804520698</v>
      </c>
      <c r="AJ329" s="1">
        <f t="shared" si="400"/>
        <v>297769.04385482118</v>
      </c>
      <c r="AK329" s="1">
        <f t="shared" si="401"/>
        <v>105072.28762711857</v>
      </c>
      <c r="AL329" s="14">
        <f t="shared" si="436"/>
        <v>101.99402810911947</v>
      </c>
      <c r="AM329" s="14">
        <f t="shared" si="437"/>
        <v>25.664476052380834</v>
      </c>
      <c r="AN329" s="14">
        <f t="shared" si="438"/>
        <v>7.9397094790135743</v>
      </c>
      <c r="AO329" s="11">
        <f t="shared" si="439"/>
        <v>1.3265401365003082E-3</v>
      </c>
      <c r="AP329" s="11">
        <f t="shared" si="440"/>
        <v>1.6710907016282664E-3</v>
      </c>
      <c r="AQ329" s="11">
        <f t="shared" si="441"/>
        <v>1.5158901150528943E-3</v>
      </c>
      <c r="AR329" s="1">
        <f t="shared" si="447"/>
        <v>280289.6147116361</v>
      </c>
      <c r="AS329" s="1">
        <f t="shared" si="442"/>
        <v>150193.08803493294</v>
      </c>
      <c r="AT329" s="1">
        <f t="shared" si="443"/>
        <v>53040.569380597415</v>
      </c>
      <c r="AU329" s="1">
        <f t="shared" si="402"/>
        <v>56057.922942327219</v>
      </c>
      <c r="AV329" s="1">
        <f t="shared" si="403"/>
        <v>30038.617606986591</v>
      </c>
      <c r="AW329" s="1">
        <f t="shared" si="404"/>
        <v>10608.113876119483</v>
      </c>
      <c r="AX329" s="1">
        <f t="shared" si="463"/>
        <v>192406.54734973409</v>
      </c>
      <c r="AY329" s="1">
        <f t="shared" si="450"/>
        <v>40535.61841611789</v>
      </c>
      <c r="AZ329" s="1">
        <f t="shared" si="451"/>
        <v>9710.03938406817</v>
      </c>
      <c r="BA329" s="1">
        <f t="shared" si="464"/>
        <v>14179.917813201369</v>
      </c>
      <c r="BB329" s="1">
        <f t="shared" si="465"/>
        <v>31449.656654001014</v>
      </c>
      <c r="BC329" s="1">
        <f t="shared" si="466"/>
        <v>40120.207345504081</v>
      </c>
      <c r="BD329" s="1">
        <f t="shared" si="467"/>
        <v>11.408792660639071</v>
      </c>
      <c r="BE329" s="2">
        <f t="shared" si="396"/>
        <v>0.05</v>
      </c>
      <c r="BF329" s="2">
        <f t="shared" si="397"/>
        <v>3.8949976355871406E-2</v>
      </c>
      <c r="BG329" s="2">
        <f t="shared" si="398"/>
        <v>0.05</v>
      </c>
      <c r="BH329" s="2">
        <f t="shared" si="452"/>
        <v>4.880118214469769E-2</v>
      </c>
      <c r="BI329" s="2">
        <f t="shared" si="468"/>
        <v>2.5000000000000006E-4</v>
      </c>
      <c r="BJ329" s="2">
        <f t="shared" si="453"/>
        <v>1.5171006581229417E-4</v>
      </c>
      <c r="BK329" s="2">
        <f t="shared" si="454"/>
        <v>2.5000000000000006E-4</v>
      </c>
      <c r="BL329" s="2">
        <f t="shared" si="455"/>
        <v>70.072403677909037</v>
      </c>
      <c r="BM329" s="2">
        <f t="shared" si="456"/>
        <v>22.785803270331368</v>
      </c>
      <c r="BN329" s="2">
        <f t="shared" si="457"/>
        <v>13.260142345149356</v>
      </c>
      <c r="BO329" s="2">
        <f t="shared" si="469"/>
        <v>1841.3844532580717</v>
      </c>
      <c r="BP329" s="2">
        <f t="shared" si="470"/>
        <v>121.66564662002354</v>
      </c>
      <c r="BQ329" s="2">
        <f t="shared" si="471"/>
        <v>6.8438412578770667</v>
      </c>
      <c r="BR329" s="11">
        <f t="shared" si="472"/>
        <v>2.9585960411700335E-2</v>
      </c>
      <c r="BS329" s="17">
        <f t="shared" si="448"/>
        <v>5.1029968012590112E-5</v>
      </c>
      <c r="BT329" s="17">
        <f t="shared" si="449"/>
        <v>3.6276366340513443E-4</v>
      </c>
      <c r="BU329" s="12">
        <f>(BU$3*temperature!$I439+BU$4*temperature!$I439^2+BU$5*temperature!$I439^6)*(K329/K$56)^$BW$1</f>
        <v>-31.706755311762361</v>
      </c>
      <c r="BV329" s="12">
        <f>(BV$3*temperature!$I439+BV$4*temperature!$I439^2+BV$5*temperature!$I439^6)*(L329/L$56)^$BW$1</f>
        <v>-21.54992362652002</v>
      </c>
      <c r="BW329" s="12">
        <f>(BW$3*temperature!$I439+BW$4*temperature!$I439^2+BW$5*temperature!$I439^6)*(M329/M$56)^$BW$1</f>
        <v>-19.117514624852589</v>
      </c>
      <c r="BX329" s="12">
        <f>(BX$3*temperature!$M439+BX$4*temperature!$M439^2+BX$5*temperature!$M439^6)*(K329/K$56)^$BW$1</f>
        <v>-31.706761085112426</v>
      </c>
      <c r="BY329" s="12">
        <f>(BY$3*temperature!$M439+BY$4*temperature!$M439^2+BY$5*temperature!$M439^6)*(L329/L$56)^$BW$1</f>
        <v>-21.549927278223937</v>
      </c>
      <c r="BZ329" s="12">
        <f>(BZ$3*temperature!$M439+BZ$4*temperature!$M439^2+BZ$5*temperature!$M439^6)*(M329/M$56)^$BW$1</f>
        <v>-19.117517636183265</v>
      </c>
      <c r="CA329" s="19">
        <f t="shared" si="458"/>
        <v>-5.7733500646861557E-6</v>
      </c>
      <c r="CB329" s="19">
        <f t="shared" si="459"/>
        <v>-3.651703917029181E-6</v>
      </c>
      <c r="CC329" s="19">
        <f t="shared" si="460"/>
        <v>-3.0113306763723813E-6</v>
      </c>
      <c r="CD329" s="19">
        <f t="shared" si="461"/>
        <v>-2.3263934467822055E-2</v>
      </c>
      <c r="CE329" s="19">
        <f t="shared" si="462"/>
        <v>-1.187157831739952E-6</v>
      </c>
      <c r="CF329" s="19"/>
      <c r="CG329" s="19"/>
      <c r="CH329" s="19"/>
    </row>
    <row r="330" spans="1:86" x14ac:dyDescent="0.3">
      <c r="A330" s="2">
        <f t="shared" si="405"/>
        <v>2284</v>
      </c>
      <c r="B330" s="5">
        <f t="shared" si="406"/>
        <v>1165.405728564695</v>
      </c>
      <c r="C330" s="5">
        <f t="shared" si="407"/>
        <v>2964.1701764681275</v>
      </c>
      <c r="D330" s="5">
        <f t="shared" si="408"/>
        <v>4369.9571524084813</v>
      </c>
      <c r="E330" s="15">
        <f t="shared" si="409"/>
        <v>3.2351604242925876E-9</v>
      </c>
      <c r="F330" s="15">
        <f t="shared" si="410"/>
        <v>6.3734829710936477E-9</v>
      </c>
      <c r="G330" s="15">
        <f t="shared" si="411"/>
        <v>1.3011238767069864E-8</v>
      </c>
      <c r="H330" s="5">
        <f t="shared" si="412"/>
        <v>279940.79772859055</v>
      </c>
      <c r="I330" s="5">
        <f t="shared" si="413"/>
        <v>150291.49259383432</v>
      </c>
      <c r="J330" s="5">
        <f t="shared" si="414"/>
        <v>53080.970073416058</v>
      </c>
      <c r="K330" s="5">
        <f t="shared" si="415"/>
        <v>240208.8739287077</v>
      </c>
      <c r="L330" s="5">
        <f t="shared" si="416"/>
        <v>50702.720709817637</v>
      </c>
      <c r="M330" s="5">
        <f t="shared" si="417"/>
        <v>12146.794172606642</v>
      </c>
      <c r="N330" s="15">
        <f t="shared" si="418"/>
        <v>-1.2444909493266598E-3</v>
      </c>
      <c r="O330" s="15">
        <f t="shared" si="419"/>
        <v>6.5518062321356929E-4</v>
      </c>
      <c r="P330" s="15">
        <f t="shared" si="420"/>
        <v>7.6168115541119796E-4</v>
      </c>
      <c r="Q330" s="5">
        <f t="shared" si="421"/>
        <v>2046.3036509364777</v>
      </c>
      <c r="R330" s="5">
        <f t="shared" si="422"/>
        <v>3135.6337534607233</v>
      </c>
      <c r="S330" s="5">
        <f t="shared" si="423"/>
        <v>2385.6605003064601</v>
      </c>
      <c r="T330" s="5">
        <f t="shared" si="424"/>
        <v>7.3097728789085581</v>
      </c>
      <c r="U330" s="5">
        <f t="shared" si="425"/>
        <v>20.863680966525727</v>
      </c>
      <c r="V330" s="5">
        <f t="shared" si="426"/>
        <v>44.943799953295191</v>
      </c>
      <c r="W330" s="15">
        <f t="shared" si="427"/>
        <v>-1.0734613539272964E-2</v>
      </c>
      <c r="X330" s="15">
        <f t="shared" si="428"/>
        <v>-1.217998157191269E-2</v>
      </c>
      <c r="Y330" s="15">
        <f t="shared" si="429"/>
        <v>-9.7425357312937999E-3</v>
      </c>
      <c r="Z330" s="5">
        <f t="shared" si="444"/>
        <v>1497.8954751607869</v>
      </c>
      <c r="AA330" s="5">
        <f t="shared" si="445"/>
        <v>9508.6582382797878</v>
      </c>
      <c r="AB330" s="5">
        <f t="shared" si="446"/>
        <v>77558.182068343551</v>
      </c>
      <c r="AC330" s="16">
        <f t="shared" si="430"/>
        <v>0.7613070078261428</v>
      </c>
      <c r="AD330" s="16">
        <f t="shared" si="431"/>
        <v>3.1189627475824149</v>
      </c>
      <c r="AE330" s="16">
        <f t="shared" si="432"/>
        <v>33.913621899081477</v>
      </c>
      <c r="AF330" s="15">
        <f t="shared" si="433"/>
        <v>-4.0504037456468023E-3</v>
      </c>
      <c r="AG330" s="15">
        <f t="shared" si="434"/>
        <v>2.9673830763510267E-4</v>
      </c>
      <c r="AH330" s="15">
        <f t="shared" si="435"/>
        <v>9.7937136394747881E-3</v>
      </c>
      <c r="AI330" s="1">
        <f t="shared" si="399"/>
        <v>565724.66534919012</v>
      </c>
      <c r="AJ330" s="1">
        <f t="shared" si="400"/>
        <v>298030.75707632565</v>
      </c>
      <c r="AK330" s="1">
        <f t="shared" si="401"/>
        <v>105173.17274052621</v>
      </c>
      <c r="AL330" s="14">
        <f t="shared" si="436"/>
        <v>102.12797428936985</v>
      </c>
      <c r="AM330" s="14">
        <f t="shared" si="437"/>
        <v>25.706934843001196</v>
      </c>
      <c r="AN330" s="14">
        <f t="shared" si="438"/>
        <v>7.9516248488580468</v>
      </c>
      <c r="AO330" s="11">
        <f t="shared" si="439"/>
        <v>1.3132747351353052E-3</v>
      </c>
      <c r="AP330" s="11">
        <f t="shared" si="440"/>
        <v>1.6543797946119837E-3</v>
      </c>
      <c r="AQ330" s="11">
        <f t="shared" si="441"/>
        <v>1.5007312139023654E-3</v>
      </c>
      <c r="AR330" s="1">
        <f t="shared" si="447"/>
        <v>279940.79772859055</v>
      </c>
      <c r="AS330" s="1">
        <f t="shared" si="442"/>
        <v>150291.49259383432</v>
      </c>
      <c r="AT330" s="1">
        <f t="shared" si="443"/>
        <v>53080.970073416058</v>
      </c>
      <c r="AU330" s="1">
        <f t="shared" si="402"/>
        <v>55988.15954571811</v>
      </c>
      <c r="AV330" s="1">
        <f t="shared" si="403"/>
        <v>30058.298518766867</v>
      </c>
      <c r="AW330" s="1">
        <f t="shared" si="404"/>
        <v>10616.194014683213</v>
      </c>
      <c r="AX330" s="1">
        <f t="shared" si="463"/>
        <v>192167.09914296615</v>
      </c>
      <c r="AY330" s="1">
        <f t="shared" si="450"/>
        <v>40562.176567854112</v>
      </c>
      <c r="AZ330" s="1">
        <f t="shared" si="451"/>
        <v>9717.4353380853136</v>
      </c>
      <c r="BA330" s="1">
        <f t="shared" si="464"/>
        <v>14178.466618979184</v>
      </c>
      <c r="BB330" s="1">
        <f t="shared" si="465"/>
        <v>31451.598285383858</v>
      </c>
      <c r="BC330" s="1">
        <f t="shared" si="466"/>
        <v>40123.53511454074</v>
      </c>
      <c r="BD330" s="1">
        <f t="shared" si="467"/>
        <v>11.077181566944168</v>
      </c>
      <c r="BE330" s="2">
        <f t="shared" si="396"/>
        <v>0.05</v>
      </c>
      <c r="BF330" s="2">
        <f t="shared" si="397"/>
        <v>3.8949976355871406E-2</v>
      </c>
      <c r="BG330" s="2">
        <f t="shared" si="398"/>
        <v>0.05</v>
      </c>
      <c r="BH330" s="2">
        <f t="shared" si="452"/>
        <v>4.8813626016840216E-2</v>
      </c>
      <c r="BI330" s="2">
        <f t="shared" si="468"/>
        <v>2.5000000000000006E-4</v>
      </c>
      <c r="BJ330" s="2">
        <f t="shared" si="453"/>
        <v>1.5171006581229417E-4</v>
      </c>
      <c r="BK330" s="2">
        <f t="shared" si="454"/>
        <v>2.5000000000000006E-4</v>
      </c>
      <c r="BL330" s="2">
        <f t="shared" si="455"/>
        <v>69.985199432147652</v>
      </c>
      <c r="BM330" s="2">
        <f t="shared" si="456"/>
        <v>22.800732232438527</v>
      </c>
      <c r="BN330" s="2">
        <f t="shared" si="457"/>
        <v>13.270242518354017</v>
      </c>
      <c r="BO330" s="2">
        <f t="shared" si="469"/>
        <v>1868.8940741912666</v>
      </c>
      <c r="BP330" s="2">
        <f t="shared" si="470"/>
        <v>123.12673221237763</v>
      </c>
      <c r="BQ330" s="2">
        <f t="shared" si="471"/>
        <v>6.8440193745956552</v>
      </c>
      <c r="BR330" s="11">
        <f t="shared" si="472"/>
        <v>2.956565430193267E-2</v>
      </c>
      <c r="BS330" s="17">
        <f t="shared" si="448"/>
        <v>4.956358184234055E-5</v>
      </c>
      <c r="BT330" s="17">
        <f t="shared" si="449"/>
        <v>3.5219773146129556E-4</v>
      </c>
      <c r="BU330" s="12">
        <f>(BU$3*temperature!$I440+BU$4*temperature!$I440^2+BU$5*temperature!$I440^6)*(K330/K$56)^$BW$1</f>
        <v>-31.867672185761585</v>
      </c>
      <c r="BV330" s="12">
        <f>(BV$3*temperature!$I440+BV$4*temperature!$I440^2+BV$5*temperature!$I440^6)*(L330/L$56)^$BW$1</f>
        <v>-21.641882501474907</v>
      </c>
      <c r="BW330" s="12">
        <f>(BW$3*temperature!$I440+BW$4*temperature!$I440^2+BW$5*temperature!$I440^6)*(M330/M$56)^$BW$1</f>
        <v>-19.1926120155055</v>
      </c>
      <c r="BX330" s="12">
        <f>(BX$3*temperature!$M440+BX$4*temperature!$M440^2+BX$5*temperature!$M440^6)*(K330/K$56)^$BW$1</f>
        <v>-31.867677954675163</v>
      </c>
      <c r="BY330" s="12">
        <f>(BY$3*temperature!$M440+BY$4*temperature!$M440^2+BY$5*temperature!$M440^6)*(L330/L$56)^$BW$1</f>
        <v>-21.641886148285725</v>
      </c>
      <c r="BZ330" s="12">
        <f>(BZ$3*temperature!$M440+BZ$4*temperature!$M440^2+BZ$5*temperature!$M440^6)*(M330/M$56)^$BW$1</f>
        <v>-19.192615022402329</v>
      </c>
      <c r="CA330" s="19">
        <f t="shared" si="458"/>
        <v>-5.7689135779526168E-6</v>
      </c>
      <c r="CB330" s="19">
        <f t="shared" si="459"/>
        <v>-3.6468108177700742E-6</v>
      </c>
      <c r="CC330" s="19">
        <f t="shared" si="460"/>
        <v>-3.0068968293051057E-6</v>
      </c>
      <c r="CD330" s="19">
        <f t="shared" si="461"/>
        <v>-2.3226479106595525E-2</v>
      </c>
      <c r="CE330" s="19">
        <f t="shared" si="462"/>
        <v>-1.1511874981091602E-6</v>
      </c>
      <c r="CF330" s="19"/>
      <c r="CG330" s="19"/>
      <c r="CH330" s="19"/>
    </row>
    <row r="331" spans="1:86" x14ac:dyDescent="0.3">
      <c r="A331" s="2">
        <f t="shared" si="405"/>
        <v>2285</v>
      </c>
      <c r="B331" s="5">
        <f t="shared" si="406"/>
        <v>1165.4057321464559</v>
      </c>
      <c r="C331" s="5">
        <f t="shared" si="407"/>
        <v>2964.1701944156111</v>
      </c>
      <c r="D331" s="5">
        <f t="shared" si="408"/>
        <v>4369.9572064241102</v>
      </c>
      <c r="E331" s="15">
        <f t="shared" si="409"/>
        <v>3.0734024030779582E-9</v>
      </c>
      <c r="F331" s="15">
        <f t="shared" si="410"/>
        <v>6.0548088225389649E-9</v>
      </c>
      <c r="G331" s="15">
        <f t="shared" si="411"/>
        <v>1.2360676828716369E-8</v>
      </c>
      <c r="H331" s="5">
        <f t="shared" si="412"/>
        <v>279586.25770265248</v>
      </c>
      <c r="I331" s="5">
        <f t="shared" si="413"/>
        <v>150386.89632269641</v>
      </c>
      <c r="J331" s="5">
        <f t="shared" si="414"/>
        <v>53120.44383406172</v>
      </c>
      <c r="K331" s="5">
        <f t="shared" si="415"/>
        <v>239904.65293808683</v>
      </c>
      <c r="L331" s="5">
        <f t="shared" si="416"/>
        <v>50734.906047574412</v>
      </c>
      <c r="M331" s="5">
        <f t="shared" si="417"/>
        <v>12155.827008093203</v>
      </c>
      <c r="N331" s="15">
        <f t="shared" si="418"/>
        <v>-1.2664852286480288E-3</v>
      </c>
      <c r="O331" s="15">
        <f t="shared" si="419"/>
        <v>6.3478522071780397E-4</v>
      </c>
      <c r="P331" s="15">
        <f t="shared" si="420"/>
        <v>7.4363946224864641E-4</v>
      </c>
      <c r="Q331" s="5">
        <f t="shared" si="421"/>
        <v>2021.7735848938819</v>
      </c>
      <c r="R331" s="5">
        <f t="shared" si="422"/>
        <v>3099.4080211653036</v>
      </c>
      <c r="S331" s="5">
        <f t="shared" si="423"/>
        <v>2364.174934200898</v>
      </c>
      <c r="T331" s="5">
        <f t="shared" si="424"/>
        <v>7.2313052919936158</v>
      </c>
      <c r="U331" s="5">
        <f t="shared" si="425"/>
        <v>20.609561716831177</v>
      </c>
      <c r="V331" s="5">
        <f t="shared" si="426"/>
        <v>44.505933376350093</v>
      </c>
      <c r="W331" s="15">
        <f t="shared" si="427"/>
        <v>-1.0734613539272964E-2</v>
      </c>
      <c r="X331" s="15">
        <f t="shared" si="428"/>
        <v>-1.217998157191269E-2</v>
      </c>
      <c r="Y331" s="15">
        <f t="shared" si="429"/>
        <v>-9.7425357312937999E-3</v>
      </c>
      <c r="Z331" s="5">
        <f t="shared" si="444"/>
        <v>1473.9775598073043</v>
      </c>
      <c r="AA331" s="5">
        <f t="shared" si="445"/>
        <v>9401.7860672406368</v>
      </c>
      <c r="AB331" s="5">
        <f t="shared" si="446"/>
        <v>77613.82407525045</v>
      </c>
      <c r="AC331" s="16">
        <f t="shared" si="430"/>
        <v>0.75822340707005664</v>
      </c>
      <c r="AD331" s="16">
        <f t="shared" si="431"/>
        <v>3.1198882633097096</v>
      </c>
      <c r="AE331" s="16">
        <f t="shared" si="432"/>
        <v>34.245762200438499</v>
      </c>
      <c r="AF331" s="15">
        <f t="shared" si="433"/>
        <v>-4.0504037456468023E-3</v>
      </c>
      <c r="AG331" s="15">
        <f t="shared" si="434"/>
        <v>2.9673830763510267E-4</v>
      </c>
      <c r="AH331" s="15">
        <f t="shared" si="435"/>
        <v>9.7937136394747881E-3</v>
      </c>
      <c r="AI331" s="1">
        <f t="shared" si="399"/>
        <v>565140.35835998924</v>
      </c>
      <c r="AJ331" s="1">
        <f t="shared" si="400"/>
        <v>298285.97988745995</v>
      </c>
      <c r="AK331" s="1">
        <f t="shared" si="401"/>
        <v>105272.04948115681</v>
      </c>
      <c r="AL331" s="14">
        <f t="shared" si="436"/>
        <v>102.26075515687079</v>
      </c>
      <c r="AM331" s="14">
        <f t="shared" si="437"/>
        <v>25.749038586251004</v>
      </c>
      <c r="AN331" s="14">
        <f t="shared" si="438"/>
        <v>7.9634387679538507</v>
      </c>
      <c r="AO331" s="11">
        <f t="shared" si="439"/>
        <v>1.3001419877839522E-3</v>
      </c>
      <c r="AP331" s="11">
        <f t="shared" si="440"/>
        <v>1.6378359966658638E-3</v>
      </c>
      <c r="AQ331" s="11">
        <f t="shared" si="441"/>
        <v>1.4857239017633417E-3</v>
      </c>
      <c r="AR331" s="1">
        <f t="shared" si="447"/>
        <v>279586.25770265248</v>
      </c>
      <c r="AS331" s="1">
        <f t="shared" si="442"/>
        <v>150386.89632269641</v>
      </c>
      <c r="AT331" s="1">
        <f t="shared" si="443"/>
        <v>53120.44383406172</v>
      </c>
      <c r="AU331" s="1">
        <f t="shared" si="402"/>
        <v>55917.251540530502</v>
      </c>
      <c r="AV331" s="1">
        <f t="shared" si="403"/>
        <v>30077.379264539282</v>
      </c>
      <c r="AW331" s="1">
        <f t="shared" si="404"/>
        <v>10624.088766812345</v>
      </c>
      <c r="AX331" s="1">
        <f t="shared" si="463"/>
        <v>191923.72235046947</v>
      </c>
      <c r="AY331" s="1">
        <f t="shared" si="450"/>
        <v>40587.924838059531</v>
      </c>
      <c r="AZ331" s="1">
        <f t="shared" si="451"/>
        <v>9724.6616064745613</v>
      </c>
      <c r="BA331" s="1">
        <f t="shared" si="464"/>
        <v>14176.989757973719</v>
      </c>
      <c r="BB331" s="1">
        <f t="shared" si="465"/>
        <v>31453.479490291429</v>
      </c>
      <c r="BC331" s="1">
        <f t="shared" si="466"/>
        <v>40126.784075428113</v>
      </c>
      <c r="BD331" s="1">
        <f t="shared" si="467"/>
        <v>10.755188468975756</v>
      </c>
      <c r="BE331" s="2">
        <f t="shared" si="396"/>
        <v>0.05</v>
      </c>
      <c r="BF331" s="2">
        <f t="shared" si="397"/>
        <v>3.8949976355871406E-2</v>
      </c>
      <c r="BG331" s="2">
        <f t="shared" si="398"/>
        <v>0.05</v>
      </c>
      <c r="BH331" s="2">
        <f t="shared" si="452"/>
        <v>4.8825964036700448E-2</v>
      </c>
      <c r="BI331" s="2">
        <f t="shared" si="468"/>
        <v>2.5000000000000006E-4</v>
      </c>
      <c r="BJ331" s="2">
        <f t="shared" si="453"/>
        <v>1.5171006581229417E-4</v>
      </c>
      <c r="BK331" s="2">
        <f t="shared" si="454"/>
        <v>2.5000000000000006E-4</v>
      </c>
      <c r="BL331" s="2">
        <f t="shared" si="455"/>
        <v>69.896564425663144</v>
      </c>
      <c r="BM331" s="2">
        <f t="shared" si="456"/>
        <v>22.815205938422931</v>
      </c>
      <c r="BN331" s="2">
        <f t="shared" si="457"/>
        <v>13.280110958515433</v>
      </c>
      <c r="BO331" s="2">
        <f t="shared" si="469"/>
        <v>1896.8148859688429</v>
      </c>
      <c r="BP331" s="2">
        <f t="shared" si="470"/>
        <v>124.60538910605244</v>
      </c>
      <c r="BQ331" s="2">
        <f t="shared" si="471"/>
        <v>6.8441987580149162</v>
      </c>
      <c r="BR331" s="11">
        <f t="shared" si="472"/>
        <v>2.9545498027419431E-2</v>
      </c>
      <c r="BS331" s="17">
        <f t="shared" si="448"/>
        <v>4.8140282880692737E-5</v>
      </c>
      <c r="BT331" s="17">
        <f t="shared" si="449"/>
        <v>3.4193954510805394E-4</v>
      </c>
      <c r="BU331" s="12">
        <f>(BU$3*temperature!$I441+BU$4*temperature!$I441^2+BU$5*temperature!$I441^6)*(K331/K$56)^$BW$1</f>
        <v>-32.028501692901372</v>
      </c>
      <c r="BV331" s="12">
        <f>(BV$3*temperature!$I441+BV$4*temperature!$I441^2+BV$5*temperature!$I441^6)*(L331/L$56)^$BW$1</f>
        <v>-21.733684226772816</v>
      </c>
      <c r="BW331" s="12">
        <f>(BW$3*temperature!$I441+BW$4*temperature!$I441^2+BW$5*temperature!$I441^6)*(M331/M$56)^$BW$1</f>
        <v>-19.267563091031789</v>
      </c>
      <c r="BX331" s="12">
        <f>(BX$3*temperature!$M441+BX$4*temperature!$M441^2+BX$5*temperature!$M441^6)*(K331/K$56)^$BW$1</f>
        <v>-32.02850745741457</v>
      </c>
      <c r="BY331" s="12">
        <f>(BY$3*temperature!$M441+BY$4*temperature!$M441^2+BY$5*temperature!$M441^6)*(L331/L$56)^$BW$1</f>
        <v>-21.73368786871939</v>
      </c>
      <c r="BZ331" s="12">
        <f>(BZ$3*temperature!$M441+BZ$4*temperature!$M441^2+BZ$5*temperature!$M441^6)*(M331/M$56)^$BW$1</f>
        <v>-19.267566093520678</v>
      </c>
      <c r="CA331" s="19">
        <f t="shared" si="458"/>
        <v>-5.7645131974481956E-6</v>
      </c>
      <c r="CB331" s="19">
        <f t="shared" si="459"/>
        <v>-3.6419465736514667E-6</v>
      </c>
      <c r="CC331" s="19">
        <f t="shared" si="460"/>
        <v>-3.002488888625976E-6</v>
      </c>
      <c r="CD331" s="19">
        <f t="shared" si="461"/>
        <v>-2.3188732565072655E-2</v>
      </c>
      <c r="CE331" s="19">
        <f t="shared" si="462"/>
        <v>-1.1163121453273292E-6</v>
      </c>
      <c r="CF331" s="19"/>
      <c r="CG331" s="19"/>
      <c r="CH331" s="19"/>
    </row>
    <row r="332" spans="1:86" x14ac:dyDescent="0.3">
      <c r="A332" s="2">
        <f t="shared" si="405"/>
        <v>2286</v>
      </c>
      <c r="B332" s="5">
        <f t="shared" si="406"/>
        <v>1165.4057355491286</v>
      </c>
      <c r="C332" s="5">
        <f t="shared" si="407"/>
        <v>2964.170211465721</v>
      </c>
      <c r="D332" s="5">
        <f t="shared" si="408"/>
        <v>4369.9572577389581</v>
      </c>
      <c r="E332" s="15">
        <f t="shared" si="409"/>
        <v>2.9197322829240603E-9</v>
      </c>
      <c r="F332" s="15">
        <f t="shared" si="410"/>
        <v>5.7520683814120161E-9</v>
      </c>
      <c r="G332" s="15">
        <f t="shared" si="411"/>
        <v>1.174264298728055E-8</v>
      </c>
      <c r="H332" s="5">
        <f t="shared" si="412"/>
        <v>279226.04729584983</v>
      </c>
      <c r="I332" s="5">
        <f t="shared" si="413"/>
        <v>150479.32341404265</v>
      </c>
      <c r="J332" s="5">
        <f t="shared" si="414"/>
        <v>53158.998252176658</v>
      </c>
      <c r="K332" s="5">
        <f t="shared" si="415"/>
        <v>239595.56640098483</v>
      </c>
      <c r="L332" s="5">
        <f t="shared" si="416"/>
        <v>50766.08719430917</v>
      </c>
      <c r="M332" s="5">
        <f t="shared" si="417"/>
        <v>12164.649472951925</v>
      </c>
      <c r="N332" s="15">
        <f t="shared" si="418"/>
        <v>-1.2883724151101505E-3</v>
      </c>
      <c r="O332" s="15">
        <f t="shared" si="419"/>
        <v>6.1458962209415269E-4</v>
      </c>
      <c r="P332" s="15">
        <f t="shared" si="420"/>
        <v>7.2578071840334601E-4</v>
      </c>
      <c r="Q332" s="5">
        <f t="shared" si="421"/>
        <v>1997.4937968044464</v>
      </c>
      <c r="R332" s="5">
        <f t="shared" si="422"/>
        <v>3063.5389690013299</v>
      </c>
      <c r="S332" s="5">
        <f t="shared" si="423"/>
        <v>2342.8410585727966</v>
      </c>
      <c r="T332" s="5">
        <f t="shared" si="424"/>
        <v>7.1536800242995646</v>
      </c>
      <c r="U332" s="5">
        <f t="shared" si="425"/>
        <v>20.358537634914978</v>
      </c>
      <c r="V332" s="5">
        <f t="shared" si="426"/>
        <v>44.07233273017642</v>
      </c>
      <c r="W332" s="15">
        <f t="shared" si="427"/>
        <v>-1.0734613539272964E-2</v>
      </c>
      <c r="X332" s="15">
        <f t="shared" si="428"/>
        <v>-1.217998157191269E-2</v>
      </c>
      <c r="Y332" s="15">
        <f t="shared" si="429"/>
        <v>-9.7425357312937999E-3</v>
      </c>
      <c r="Z332" s="5">
        <f t="shared" si="444"/>
        <v>1450.4096166663091</v>
      </c>
      <c r="AA332" s="5">
        <f t="shared" si="445"/>
        <v>9295.9256047166909</v>
      </c>
      <c r="AB332" s="5">
        <f t="shared" si="446"/>
        <v>77668.105727600996</v>
      </c>
      <c r="AC332" s="16">
        <f t="shared" si="430"/>
        <v>0.75515229614202306</v>
      </c>
      <c r="AD332" s="16">
        <f t="shared" si="431"/>
        <v>3.1208140536729747</v>
      </c>
      <c r="AE332" s="16">
        <f t="shared" si="432"/>
        <v>34.581155388795146</v>
      </c>
      <c r="AF332" s="15">
        <f t="shared" si="433"/>
        <v>-4.0504037456468023E-3</v>
      </c>
      <c r="AG332" s="15">
        <f t="shared" si="434"/>
        <v>2.9673830763510267E-4</v>
      </c>
      <c r="AH332" s="15">
        <f t="shared" si="435"/>
        <v>9.7937136394747881E-3</v>
      </c>
      <c r="AI332" s="1">
        <f t="shared" si="399"/>
        <v>564543.57406452089</v>
      </c>
      <c r="AJ332" s="1">
        <f t="shared" si="400"/>
        <v>298534.76116325322</v>
      </c>
      <c r="AK332" s="1">
        <f t="shared" si="401"/>
        <v>105368.93329985348</v>
      </c>
      <c r="AL332" s="14">
        <f t="shared" si="436"/>
        <v>102.3923791233379</v>
      </c>
      <c r="AM332" s="14">
        <f t="shared" si="437"/>
        <v>25.790789561504344</v>
      </c>
      <c r="AN332" s="14">
        <f t="shared" si="438"/>
        <v>7.9751519245584506</v>
      </c>
      <c r="AO332" s="11">
        <f t="shared" si="439"/>
        <v>1.2871405679061127E-3</v>
      </c>
      <c r="AP332" s="11">
        <f t="shared" si="440"/>
        <v>1.6214576366992051E-3</v>
      </c>
      <c r="AQ332" s="11">
        <f t="shared" si="441"/>
        <v>1.4708666627457083E-3</v>
      </c>
      <c r="AR332" s="1">
        <f t="shared" si="447"/>
        <v>279226.04729584983</v>
      </c>
      <c r="AS332" s="1">
        <f t="shared" si="442"/>
        <v>150479.32341404265</v>
      </c>
      <c r="AT332" s="1">
        <f t="shared" si="443"/>
        <v>53158.998252176658</v>
      </c>
      <c r="AU332" s="1">
        <f t="shared" si="402"/>
        <v>55845.209459169972</v>
      </c>
      <c r="AV332" s="1">
        <f t="shared" si="403"/>
        <v>30095.864682808533</v>
      </c>
      <c r="AW332" s="1">
        <f t="shared" si="404"/>
        <v>10631.799650435332</v>
      </c>
      <c r="AX332" s="1">
        <f t="shared" si="463"/>
        <v>191676.45312078786</v>
      </c>
      <c r="AY332" s="1">
        <f t="shared" si="450"/>
        <v>40612.869755447333</v>
      </c>
      <c r="AZ332" s="1">
        <f t="shared" si="451"/>
        <v>9731.7195783615425</v>
      </c>
      <c r="BA332" s="1">
        <f t="shared" si="464"/>
        <v>14175.487354702551</v>
      </c>
      <c r="BB332" s="1">
        <f t="shared" si="465"/>
        <v>31455.300859879564</v>
      </c>
      <c r="BC332" s="1">
        <f t="shared" si="466"/>
        <v>40129.955026942924</v>
      </c>
      <c r="BD332" s="1">
        <f t="shared" si="467"/>
        <v>10.442535210936112</v>
      </c>
      <c r="BE332" s="2">
        <f t="shared" ref="BE332:BE346" si="473">BE331</f>
        <v>0.05</v>
      </c>
      <c r="BF332" s="2">
        <f t="shared" ref="BF332:BF346" si="474">BF331</f>
        <v>3.8949976355871406E-2</v>
      </c>
      <c r="BG332" s="2">
        <f t="shared" ref="BG332:BG346" si="475">BG331</f>
        <v>0.05</v>
      </c>
      <c r="BH332" s="2">
        <f t="shared" si="452"/>
        <v>4.8838196604269087E-2</v>
      </c>
      <c r="BI332" s="2">
        <f t="shared" si="468"/>
        <v>2.5000000000000006E-4</v>
      </c>
      <c r="BJ332" s="2">
        <f t="shared" si="453"/>
        <v>1.5171006581229417E-4</v>
      </c>
      <c r="BK332" s="2">
        <f t="shared" si="454"/>
        <v>2.5000000000000006E-4</v>
      </c>
      <c r="BL332" s="2">
        <f t="shared" si="455"/>
        <v>69.806511823962467</v>
      </c>
      <c r="BM332" s="2">
        <f t="shared" si="456"/>
        <v>22.829228058533911</v>
      </c>
      <c r="BN332" s="2">
        <f t="shared" si="457"/>
        <v>13.289749563044168</v>
      </c>
      <c r="BO332" s="2">
        <f t="shared" si="469"/>
        <v>1925.1530332350965</v>
      </c>
      <c r="BP332" s="2">
        <f t="shared" si="470"/>
        <v>126.10182865599894</v>
      </c>
      <c r="BQ332" s="2">
        <f t="shared" si="471"/>
        <v>6.844379395400332</v>
      </c>
      <c r="BR332" s="11">
        <f t="shared" si="472"/>
        <v>2.95254895210246E-2</v>
      </c>
      <c r="BS332" s="17">
        <f t="shared" si="448"/>
        <v>4.6758771684134584E-5</v>
      </c>
      <c r="BT332" s="17">
        <f t="shared" si="449"/>
        <v>3.3198014088160575E-4</v>
      </c>
      <c r="BU332" s="12">
        <f>(BU$3*temperature!$I442+BU$4*temperature!$I442^2+BU$5*temperature!$I442^6)*(K332/K$56)^$BW$1</f>
        <v>-32.189246124971234</v>
      </c>
      <c r="BV332" s="12">
        <f>(BV$3*temperature!$I442+BV$4*temperature!$I442^2+BV$5*temperature!$I442^6)*(L332/L$56)^$BW$1</f>
        <v>-21.825329864217586</v>
      </c>
      <c r="BW332" s="12">
        <f>(BW$3*temperature!$I442+BW$4*temperature!$I442^2+BW$5*temperature!$I442^6)*(M332/M$56)^$BW$1</f>
        <v>-19.342368733614009</v>
      </c>
      <c r="BX332" s="12">
        <f>(BX$3*temperature!$M442+BX$4*temperature!$M442^2+BX$5*temperature!$M442^6)*(K332/K$56)^$BW$1</f>
        <v>-32.189251885119916</v>
      </c>
      <c r="BY332" s="12">
        <f>(BY$3*temperature!$M442+BY$4*temperature!$M442^2+BY$5*temperature!$M442^6)*(L332/L$56)^$BW$1</f>
        <v>-21.825333501328458</v>
      </c>
      <c r="BZ332" s="12">
        <f>(BZ$3*temperature!$M442+BZ$4*temperature!$M442^2+BZ$5*temperature!$M442^6)*(M332/M$56)^$BW$1</f>
        <v>-19.342371731720569</v>
      </c>
      <c r="CA332" s="19">
        <f t="shared" si="458"/>
        <v>-5.7601486815883618E-6</v>
      </c>
      <c r="CB332" s="19">
        <f t="shared" si="459"/>
        <v>-3.6371108720345546E-6</v>
      </c>
      <c r="CC332" s="19">
        <f t="shared" si="460"/>
        <v>-2.9981065594597567E-6</v>
      </c>
      <c r="CD332" s="19">
        <f t="shared" si="461"/>
        <v>-2.3150698727560978E-2</v>
      </c>
      <c r="CE332" s="19">
        <f t="shared" si="462"/>
        <v>-1.0824982361302088E-6</v>
      </c>
      <c r="CF332" s="19"/>
      <c r="CG332" s="19"/>
      <c r="CH332" s="19"/>
    </row>
    <row r="333" spans="1:86" x14ac:dyDescent="0.3">
      <c r="A333" s="2">
        <f t="shared" si="405"/>
        <v>2287</v>
      </c>
      <c r="B333" s="5">
        <f t="shared" si="406"/>
        <v>1165.4057387816677</v>
      </c>
      <c r="C333" s="5">
        <f t="shared" si="407"/>
        <v>2964.170227663325</v>
      </c>
      <c r="D333" s="5">
        <f t="shared" si="408"/>
        <v>4369.9573064880633</v>
      </c>
      <c r="E333" s="15">
        <f t="shared" si="409"/>
        <v>2.773745668777857E-9</v>
      </c>
      <c r="F333" s="15">
        <f t="shared" si="410"/>
        <v>5.4644649623414151E-9</v>
      </c>
      <c r="G333" s="15">
        <f t="shared" si="411"/>
        <v>1.1155510837916522E-8</v>
      </c>
      <c r="H333" s="5">
        <f t="shared" si="412"/>
        <v>278860.21870151465</v>
      </c>
      <c r="I333" s="5">
        <f t="shared" si="413"/>
        <v>150568.79800313874</v>
      </c>
      <c r="J333" s="5">
        <f t="shared" si="414"/>
        <v>53196.640895038116</v>
      </c>
      <c r="K333" s="5">
        <f t="shared" si="415"/>
        <v>239281.65910100911</v>
      </c>
      <c r="L333" s="5">
        <f t="shared" si="416"/>
        <v>50796.272291633235</v>
      </c>
      <c r="M333" s="5">
        <f t="shared" si="417"/>
        <v>12173.263298489715</v>
      </c>
      <c r="N333" s="15">
        <f t="shared" si="418"/>
        <v>-1.3101548776172089E-3</v>
      </c>
      <c r="O333" s="15">
        <f t="shared" si="419"/>
        <v>5.945917637601994E-4</v>
      </c>
      <c r="P333" s="15">
        <f t="shared" si="420"/>
        <v>7.0810306182211846E-4</v>
      </c>
      <c r="Q333" s="5">
        <f t="shared" si="421"/>
        <v>1973.4625448469631</v>
      </c>
      <c r="R333" s="5">
        <f t="shared" si="422"/>
        <v>3028.0245058927107</v>
      </c>
      <c r="S333" s="5">
        <f t="shared" si="423"/>
        <v>2321.6586820701168</v>
      </c>
      <c r="T333" s="5">
        <f t="shared" si="424"/>
        <v>7.0768880338550924</v>
      </c>
      <c r="U333" s="5">
        <f t="shared" si="425"/>
        <v>20.110571021690621</v>
      </c>
      <c r="V333" s="5">
        <f t="shared" si="426"/>
        <v>43.642956453791207</v>
      </c>
      <c r="W333" s="15">
        <f t="shared" si="427"/>
        <v>-1.0734613539272964E-2</v>
      </c>
      <c r="X333" s="15">
        <f t="shared" si="428"/>
        <v>-1.217998157191269E-2</v>
      </c>
      <c r="Y333" s="15">
        <f t="shared" si="429"/>
        <v>-9.7425357312937999E-3</v>
      </c>
      <c r="Z333" s="5">
        <f t="shared" si="444"/>
        <v>1427.1872319883596</v>
      </c>
      <c r="AA333" s="5">
        <f t="shared" si="445"/>
        <v>9191.0715819534234</v>
      </c>
      <c r="AB333" s="5">
        <f t="shared" si="446"/>
        <v>77721.038302024375</v>
      </c>
      <c r="AC333" s="16">
        <f t="shared" si="430"/>
        <v>0.75209362445319561</v>
      </c>
      <c r="AD333" s="16">
        <f t="shared" si="431"/>
        <v>3.1217401187537055</v>
      </c>
      <c r="AE333" s="16">
        <f t="shared" si="432"/>
        <v>34.919833321995185</v>
      </c>
      <c r="AF333" s="15">
        <f t="shared" si="433"/>
        <v>-4.0504037456468023E-3</v>
      </c>
      <c r="AG333" s="15">
        <f t="shared" si="434"/>
        <v>2.9673830763510267E-4</v>
      </c>
      <c r="AH333" s="15">
        <f t="shared" si="435"/>
        <v>9.7937136394747881E-3</v>
      </c>
      <c r="AI333" s="1">
        <f t="shared" si="399"/>
        <v>563934.42611723882</v>
      </c>
      <c r="AJ333" s="1">
        <f t="shared" si="400"/>
        <v>298777.14972973644</v>
      </c>
      <c r="AK333" s="1">
        <f t="shared" si="401"/>
        <v>105463.83962030346</v>
      </c>
      <c r="AL333" s="14">
        <f t="shared" si="436"/>
        <v>102.52285457450182</v>
      </c>
      <c r="AM333" s="14">
        <f t="shared" si="437"/>
        <v>25.832190047468437</v>
      </c>
      <c r="AN333" s="14">
        <f t="shared" si="438"/>
        <v>7.9867650058036546</v>
      </c>
      <c r="AO333" s="11">
        <f t="shared" si="439"/>
        <v>1.2742691622270516E-3</v>
      </c>
      <c r="AP333" s="11">
        <f t="shared" si="440"/>
        <v>1.6052430603322131E-3</v>
      </c>
      <c r="AQ333" s="11">
        <f t="shared" si="441"/>
        <v>1.4561579961182513E-3</v>
      </c>
      <c r="AR333" s="1">
        <f t="shared" si="447"/>
        <v>278860.21870151465</v>
      </c>
      <c r="AS333" s="1">
        <f t="shared" si="442"/>
        <v>150568.79800313874</v>
      </c>
      <c r="AT333" s="1">
        <f t="shared" si="443"/>
        <v>53196.640895038116</v>
      </c>
      <c r="AU333" s="1">
        <f t="shared" si="402"/>
        <v>55772.043740302935</v>
      </c>
      <c r="AV333" s="1">
        <f t="shared" si="403"/>
        <v>30113.759600627749</v>
      </c>
      <c r="AW333" s="1">
        <f t="shared" si="404"/>
        <v>10639.328179007623</v>
      </c>
      <c r="AX333" s="1">
        <f t="shared" si="463"/>
        <v>191425.32728080728</v>
      </c>
      <c r="AY333" s="1">
        <f t="shared" si="450"/>
        <v>40637.017833306592</v>
      </c>
      <c r="AZ333" s="1">
        <f t="shared" si="451"/>
        <v>9738.6106387917735</v>
      </c>
      <c r="BA333" s="1">
        <f t="shared" si="464"/>
        <v>14173.95953092134</v>
      </c>
      <c r="BB333" s="1">
        <f t="shared" si="465"/>
        <v>31457.062979201877</v>
      </c>
      <c r="BC333" s="1">
        <f t="shared" si="466"/>
        <v>40133.048759708705</v>
      </c>
      <c r="BD333" s="1">
        <f t="shared" si="467"/>
        <v>10.138951650055324</v>
      </c>
      <c r="BE333" s="2">
        <f t="shared" si="473"/>
        <v>0.05</v>
      </c>
      <c r="BF333" s="2">
        <f t="shared" si="474"/>
        <v>3.8949976355871406E-2</v>
      </c>
      <c r="BG333" s="2">
        <f t="shared" si="475"/>
        <v>0.05</v>
      </c>
      <c r="BH333" s="2">
        <f t="shared" si="452"/>
        <v>4.8850324129677644E-2</v>
      </c>
      <c r="BI333" s="2">
        <f t="shared" si="468"/>
        <v>2.5000000000000006E-4</v>
      </c>
      <c r="BJ333" s="2">
        <f t="shared" si="453"/>
        <v>1.5171006581229417E-4</v>
      </c>
      <c r="BK333" s="2">
        <f t="shared" si="454"/>
        <v>2.5000000000000006E-4</v>
      </c>
      <c r="BL333" s="2">
        <f t="shared" si="455"/>
        <v>69.715054675378681</v>
      </c>
      <c r="BM333" s="2">
        <f t="shared" si="456"/>
        <v>22.842802254334206</v>
      </c>
      <c r="BN333" s="2">
        <f t="shared" si="457"/>
        <v>13.299160223759532</v>
      </c>
      <c r="BO333" s="2">
        <f t="shared" si="469"/>
        <v>1953.9147523973165</v>
      </c>
      <c r="BP333" s="2">
        <f t="shared" si="470"/>
        <v>127.61626476001811</v>
      </c>
      <c r="BQ333" s="2">
        <f t="shared" si="471"/>
        <v>6.8445612741707968</v>
      </c>
      <c r="BR333" s="11">
        <f t="shared" si="472"/>
        <v>2.9505626736787E-2</v>
      </c>
      <c r="BS333" s="17">
        <f t="shared" si="448"/>
        <v>4.5417789224323707E-5</v>
      </c>
      <c r="BT333" s="17">
        <f t="shared" si="449"/>
        <v>3.223108163899085E-4</v>
      </c>
      <c r="BU333" s="12">
        <f>(BU$3*temperature!$I443+BU$4*temperature!$I443^2+BU$5*temperature!$I443^6)*(K333/K$56)^$BW$1</f>
        <v>-32.34990778201189</v>
      </c>
      <c r="BV333" s="12">
        <f>(BV$3*temperature!$I443+BV$4*temperature!$I443^2+BV$5*temperature!$I443^6)*(L333/L$56)^$BW$1</f>
        <v>-21.916820466934276</v>
      </c>
      <c r="BW333" s="12">
        <f>(BW$3*temperature!$I443+BW$4*temperature!$I443^2+BW$5*temperature!$I443^6)*(M333/M$56)^$BW$1</f>
        <v>-19.417029817792876</v>
      </c>
      <c r="BX333" s="12">
        <f>(BX$3*temperature!$M443+BX$4*temperature!$M443^2+BX$5*temperature!$M443^6)*(K333/K$56)^$BW$1</f>
        <v>-32.349913537831704</v>
      </c>
      <c r="BY333" s="12">
        <f>(BY$3*temperature!$M443+BY$4*temperature!$M443^2+BY$5*temperature!$M443^6)*(L333/L$56)^$BW$1</f>
        <v>-21.916824099237658</v>
      </c>
      <c r="BZ333" s="12">
        <f>(BZ$3*temperature!$M443+BZ$4*temperature!$M443^2+BZ$5*temperature!$M443^6)*(M333/M$56)^$BW$1</f>
        <v>-19.417032811542416</v>
      </c>
      <c r="CA333" s="19">
        <f t="shared" si="458"/>
        <v>-5.7558198136575811E-6</v>
      </c>
      <c r="CB333" s="19">
        <f t="shared" si="459"/>
        <v>-3.6323033825169659E-6</v>
      </c>
      <c r="CC333" s="19">
        <f t="shared" si="460"/>
        <v>-2.9937495398257852E-6</v>
      </c>
      <c r="CD333" s="19">
        <f t="shared" si="461"/>
        <v>-2.3112381455311769E-2</v>
      </c>
      <c r="CE333" s="19">
        <f t="shared" si="462"/>
        <v>-1.049713269409518E-6</v>
      </c>
      <c r="CF333" s="19"/>
      <c r="CG333" s="19"/>
      <c r="CH333" s="19"/>
    </row>
    <row r="334" spans="1:86" x14ac:dyDescent="0.3">
      <c r="A334" s="2">
        <f t="shared" si="405"/>
        <v>2288</v>
      </c>
      <c r="B334" s="5">
        <f t="shared" si="406"/>
        <v>1165.4057418525799</v>
      </c>
      <c r="C334" s="5">
        <f t="shared" si="407"/>
        <v>2964.1702430510491</v>
      </c>
      <c r="D334" s="5">
        <f t="shared" si="408"/>
        <v>4369.9573527997145</v>
      </c>
      <c r="E334" s="15">
        <f t="shared" si="409"/>
        <v>2.6350583853389641E-9</v>
      </c>
      <c r="F334" s="15">
        <f t="shared" si="410"/>
        <v>5.1912417142243443E-9</v>
      </c>
      <c r="G334" s="15">
        <f t="shared" si="411"/>
        <v>1.0597735296020695E-8</v>
      </c>
      <c r="H334" s="5">
        <f t="shared" si="412"/>
        <v>278488.82364444737</v>
      </c>
      <c r="I334" s="5">
        <f t="shared" si="413"/>
        <v>150655.34416552776</v>
      </c>
      <c r="J334" s="5">
        <f t="shared" si="414"/>
        <v>53233.379306906914</v>
      </c>
      <c r="K334" s="5">
        <f t="shared" si="415"/>
        <v>238962.97541983047</v>
      </c>
      <c r="L334" s="5">
        <f t="shared" si="416"/>
        <v>50825.469461044435</v>
      </c>
      <c r="M334" s="5">
        <f t="shared" si="417"/>
        <v>12181.670210763434</v>
      </c>
      <c r="N334" s="15">
        <f t="shared" si="418"/>
        <v>-1.331834969616752E-3</v>
      </c>
      <c r="O334" s="15">
        <f t="shared" si="419"/>
        <v>5.7478960746504271E-4</v>
      </c>
      <c r="P334" s="15">
        <f t="shared" si="420"/>
        <v>6.9060465280168515E-4</v>
      </c>
      <c r="Q334" s="5">
        <f t="shared" si="421"/>
        <v>1949.6780798713253</v>
      </c>
      <c r="R334" s="5">
        <f t="shared" si="422"/>
        <v>2992.8625167874516</v>
      </c>
      <c r="S334" s="5">
        <f t="shared" si="423"/>
        <v>2300.6275913956915</v>
      </c>
      <c r="T334" s="5">
        <f t="shared" si="424"/>
        <v>7.0009203757509528</v>
      </c>
      <c r="U334" s="5">
        <f t="shared" si="425"/>
        <v>19.865624637245787</v>
      </c>
      <c r="V334" s="5">
        <f t="shared" si="426"/>
        <v>43.217763391120847</v>
      </c>
      <c r="W334" s="15">
        <f t="shared" si="427"/>
        <v>-1.0734613539272964E-2</v>
      </c>
      <c r="X334" s="15">
        <f t="shared" si="428"/>
        <v>-1.217998157191269E-2</v>
      </c>
      <c r="Y334" s="15">
        <f t="shared" si="429"/>
        <v>-9.7425357312937999E-3</v>
      </c>
      <c r="Z334" s="5">
        <f t="shared" si="444"/>
        <v>1404.3060293533572</v>
      </c>
      <c r="AA334" s="5">
        <f t="shared" si="445"/>
        <v>9087.2186477081614</v>
      </c>
      <c r="AB334" s="5">
        <f t="shared" si="446"/>
        <v>77772.633040473025</v>
      </c>
      <c r="AC334" s="16">
        <f t="shared" si="430"/>
        <v>0.74904734161963327</v>
      </c>
      <c r="AD334" s="16">
        <f t="shared" si="431"/>
        <v>3.1226664586334212</v>
      </c>
      <c r="AE334" s="16">
        <f t="shared" si="432"/>
        <v>35.261828169888993</v>
      </c>
      <c r="AF334" s="15">
        <f t="shared" si="433"/>
        <v>-4.0504037456468023E-3</v>
      </c>
      <c r="AG334" s="15">
        <f t="shared" si="434"/>
        <v>2.9673830763510267E-4</v>
      </c>
      <c r="AH334" s="15">
        <f t="shared" si="435"/>
        <v>9.7937136394747881E-3</v>
      </c>
      <c r="AI334" s="1">
        <f t="shared" si="399"/>
        <v>563313.02724581794</v>
      </c>
      <c r="AJ334" s="1">
        <f t="shared" si="400"/>
        <v>299013.19435739057</v>
      </c>
      <c r="AK334" s="1">
        <f t="shared" si="401"/>
        <v>105556.78383728075</v>
      </c>
      <c r="AL334" s="14">
        <f t="shared" si="436"/>
        <v>102.65218986938953</v>
      </c>
      <c r="AM334" s="14">
        <f t="shared" si="437"/>
        <v>25.87324232183725</v>
      </c>
      <c r="AN334" s="14">
        <f t="shared" si="438"/>
        <v>7.9982786976127107</v>
      </c>
      <c r="AO334" s="11">
        <f t="shared" si="439"/>
        <v>1.2615264706047811E-3</v>
      </c>
      <c r="AP334" s="11">
        <f t="shared" si="440"/>
        <v>1.5891906297288909E-3</v>
      </c>
      <c r="AQ334" s="11">
        <f t="shared" si="441"/>
        <v>1.4415964161570687E-3</v>
      </c>
      <c r="AR334" s="1">
        <f t="shared" si="447"/>
        <v>278488.82364444737</v>
      </c>
      <c r="AS334" s="1">
        <f t="shared" si="442"/>
        <v>150655.34416552776</v>
      </c>
      <c r="AT334" s="1">
        <f t="shared" si="443"/>
        <v>53233.379306906914</v>
      </c>
      <c r="AU334" s="1">
        <f t="shared" si="402"/>
        <v>55697.76472888948</v>
      </c>
      <c r="AV334" s="1">
        <f t="shared" si="403"/>
        <v>30131.068833105553</v>
      </c>
      <c r="AW334" s="1">
        <f t="shared" si="404"/>
        <v>10646.675861381384</v>
      </c>
      <c r="AX334" s="1">
        <f t="shared" si="463"/>
        <v>191170.38033586441</v>
      </c>
      <c r="AY334" s="1">
        <f t="shared" si="450"/>
        <v>40660.375568835545</v>
      </c>
      <c r="AZ334" s="1">
        <f t="shared" si="451"/>
        <v>9745.3361686107473</v>
      </c>
      <c r="BA334" s="1">
        <f t="shared" si="464"/>
        <v>14172.406405641876</v>
      </c>
      <c r="BB334" s="1">
        <f t="shared" si="465"/>
        <v>31458.766427285245</v>
      </c>
      <c r="BC334" s="1">
        <f t="shared" si="466"/>
        <v>40136.06605629572</v>
      </c>
      <c r="BD334" s="1">
        <f t="shared" si="467"/>
        <v>9.8441754269881088</v>
      </c>
      <c r="BE334" s="2">
        <f t="shared" si="473"/>
        <v>0.05</v>
      </c>
      <c r="BF334" s="2">
        <f t="shared" si="474"/>
        <v>3.8949976355871406E-2</v>
      </c>
      <c r="BG334" s="2">
        <f t="shared" si="475"/>
        <v>0.05</v>
      </c>
      <c r="BH334" s="2">
        <f t="shared" si="452"/>
        <v>4.886234703289314E-2</v>
      </c>
      <c r="BI334" s="2">
        <f t="shared" si="468"/>
        <v>2.5000000000000006E-4</v>
      </c>
      <c r="BJ334" s="2">
        <f t="shared" si="453"/>
        <v>1.5171006581229417E-4</v>
      </c>
      <c r="BK334" s="2">
        <f t="shared" si="454"/>
        <v>2.5000000000000006E-4</v>
      </c>
      <c r="BL334" s="2">
        <f t="shared" si="455"/>
        <v>69.622205911111863</v>
      </c>
      <c r="BM334" s="2">
        <f t="shared" si="456"/>
        <v>22.855932178326043</v>
      </c>
      <c r="BN334" s="2">
        <f t="shared" si="457"/>
        <v>13.308344826726731</v>
      </c>
      <c r="BO334" s="2">
        <f t="shared" si="469"/>
        <v>1983.1063729939519</v>
      </c>
      <c r="BP334" s="2">
        <f t="shared" si="470"/>
        <v>129.14891388935422</v>
      </c>
      <c r="BQ334" s="2">
        <f t="shared" si="471"/>
        <v>6.8447443818964144</v>
      </c>
      <c r="BR334" s="11">
        <f t="shared" si="472"/>
        <v>2.9485907649463544E-2</v>
      </c>
      <c r="BS334" s="17">
        <f t="shared" si="448"/>
        <v>4.41161155848016E-5</v>
      </c>
      <c r="BT334" s="17">
        <f t="shared" si="449"/>
        <v>3.1292312270864901E-4</v>
      </c>
      <c r="BU334" s="12">
        <f>(BU$3*temperature!$I444+BU$4*temperature!$I444^2+BU$5*temperature!$I444^6)*(K334/K$56)^$BW$1</f>
        <v>-32.510488972086577</v>
      </c>
      <c r="BV334" s="12">
        <f>(BV$3*temperature!$I444+BV$4*temperature!$I444^2+BV$5*temperature!$I444^6)*(L334/L$56)^$BW$1</f>
        <v>-22.008157079188639</v>
      </c>
      <c r="BW334" s="12">
        <f>(BW$3*temperature!$I444+BW$4*temperature!$I444^2+BW$5*temperature!$I444^6)*(M334/M$56)^$BW$1</f>
        <v>-19.491547210331532</v>
      </c>
      <c r="BX334" s="12">
        <f>(BX$3*temperature!$M444+BX$4*temperature!$M444^2+BX$5*temperature!$M444^6)*(K334/K$56)^$BW$1</f>
        <v>-32.510494723612929</v>
      </c>
      <c r="BY334" s="12">
        <f>(BY$3*temperature!$M444+BY$4*temperature!$M444^2+BY$5*temperature!$M444^6)*(L334/L$56)^$BW$1</f>
        <v>-22.008160706712427</v>
      </c>
      <c r="BZ334" s="12">
        <f>(BZ$3*temperature!$M444+BZ$4*temperature!$M444^2+BZ$5*temperature!$M444^6)*(M334/M$56)^$BW$1</f>
        <v>-19.491550199749053</v>
      </c>
      <c r="CA334" s="19">
        <f t="shared" si="458"/>
        <v>-5.7515263520713233E-6</v>
      </c>
      <c r="CB334" s="19">
        <f t="shared" si="459"/>
        <v>-3.6275237889071832E-6</v>
      </c>
      <c r="CC334" s="19">
        <f t="shared" si="460"/>
        <v>-2.9894175206379714E-6</v>
      </c>
      <c r="CD334" s="19">
        <f t="shared" si="461"/>
        <v>-2.307378449617668E-2</v>
      </c>
      <c r="CE334" s="19">
        <f t="shared" si="462"/>
        <v>-1.0179257438121336E-6</v>
      </c>
      <c r="CF334" s="19"/>
      <c r="CG334" s="19"/>
      <c r="CH334" s="19"/>
    </row>
    <row r="335" spans="1:86" x14ac:dyDescent="0.3">
      <c r="A335" s="2">
        <f t="shared" si="405"/>
        <v>2289</v>
      </c>
      <c r="B335" s="5">
        <f t="shared" si="406"/>
        <v>1165.4057447699465</v>
      </c>
      <c r="C335" s="5">
        <f t="shared" si="407"/>
        <v>2964.1702576693874</v>
      </c>
      <c r="D335" s="5">
        <f t="shared" si="408"/>
        <v>4369.9573967957831</v>
      </c>
      <c r="E335" s="15">
        <f t="shared" si="409"/>
        <v>2.5033054660720158E-9</v>
      </c>
      <c r="F335" s="15">
        <f t="shared" si="410"/>
        <v>4.931679628513127E-9</v>
      </c>
      <c r="G335" s="15">
        <f t="shared" si="411"/>
        <v>1.006784853121966E-8</v>
      </c>
      <c r="H335" s="5">
        <f t="shared" si="412"/>
        <v>278111.91338111256</v>
      </c>
      <c r="I335" s="5">
        <f t="shared" si="413"/>
        <v>150738.98591462901</v>
      </c>
      <c r="J335" s="5">
        <f t="shared" si="414"/>
        <v>53269.221008393513</v>
      </c>
      <c r="K335" s="5">
        <f t="shared" si="415"/>
        <v>238639.55933734687</v>
      </c>
      <c r="L335" s="5">
        <f t="shared" si="416"/>
        <v>50853.686803115437</v>
      </c>
      <c r="M335" s="5">
        <f t="shared" si="417"/>
        <v>12189.871930434037</v>
      </c>
      <c r="N335" s="15">
        <f t="shared" si="418"/>
        <v>-1.3534150297358494E-3</v>
      </c>
      <c r="O335" s="15">
        <f t="shared" si="419"/>
        <v>5.5518113989339035E-4</v>
      </c>
      <c r="P335" s="15">
        <f t="shared" si="420"/>
        <v>6.7328367364249964E-4</v>
      </c>
      <c r="Q335" s="5">
        <f t="shared" si="421"/>
        <v>1926.1386460414431</v>
      </c>
      <c r="R335" s="5">
        <f t="shared" si="422"/>
        <v>2958.0508638736742</v>
      </c>
      <c r="S335" s="5">
        <f t="shared" si="423"/>
        <v>2279.7475518864403</v>
      </c>
      <c r="T335" s="5">
        <f t="shared" si="424"/>
        <v>6.9257682010980446</v>
      </c>
      <c r="U335" s="5">
        <f t="shared" si="425"/>
        <v>19.623661695249599</v>
      </c>
      <c r="V335" s="5">
        <f t="shared" si="426"/>
        <v>42.796712787056251</v>
      </c>
      <c r="W335" s="15">
        <f t="shared" si="427"/>
        <v>-1.0734613539272964E-2</v>
      </c>
      <c r="X335" s="15">
        <f t="shared" si="428"/>
        <v>-1.217998157191269E-2</v>
      </c>
      <c r="Y335" s="15">
        <f t="shared" si="429"/>
        <v>-9.7425357312937999E-3</v>
      </c>
      <c r="Z335" s="5">
        <f t="shared" si="444"/>
        <v>1381.7616699049152</v>
      </c>
      <c r="AA335" s="5">
        <f t="shared" si="445"/>
        <v>8984.3613718697252</v>
      </c>
      <c r="AB335" s="5">
        <f t="shared" si="446"/>
        <v>77822.901149277852</v>
      </c>
      <c r="AC335" s="16">
        <f t="shared" si="430"/>
        <v>0.74601339746147033</v>
      </c>
      <c r="AD335" s="16">
        <f t="shared" si="431"/>
        <v>3.123593073393665</v>
      </c>
      <c r="AE335" s="16">
        <f t="shared" si="432"/>
        <v>35.607172417389251</v>
      </c>
      <c r="AF335" s="15">
        <f t="shared" si="433"/>
        <v>-4.0504037456468023E-3</v>
      </c>
      <c r="AG335" s="15">
        <f t="shared" si="434"/>
        <v>2.9673830763510267E-4</v>
      </c>
      <c r="AH335" s="15">
        <f t="shared" si="435"/>
        <v>9.7937136394747881E-3</v>
      </c>
      <c r="AI335" s="1">
        <f t="shared" si="399"/>
        <v>562679.4892501256</v>
      </c>
      <c r="AJ335" s="1">
        <f t="shared" si="400"/>
        <v>299242.94375475706</v>
      </c>
      <c r="AK335" s="1">
        <f t="shared" si="401"/>
        <v>105647.78131493407</v>
      </c>
      <c r="AL335" s="14">
        <f t="shared" si="436"/>
        <v>102.78039333962745</v>
      </c>
      <c r="AM335" s="14">
        <f t="shared" si="437"/>
        <v>25.913948660953231</v>
      </c>
      <c r="AN335" s="14">
        <f t="shared" si="438"/>
        <v>8.0096936846195543</v>
      </c>
      <c r="AO335" s="11">
        <f t="shared" si="439"/>
        <v>1.2489112058987333E-3</v>
      </c>
      <c r="AP335" s="11">
        <f t="shared" si="440"/>
        <v>1.5732987234316021E-3</v>
      </c>
      <c r="AQ335" s="11">
        <f t="shared" si="441"/>
        <v>1.427180451995498E-3</v>
      </c>
      <c r="AR335" s="1">
        <f t="shared" si="447"/>
        <v>278111.91338111256</v>
      </c>
      <c r="AS335" s="1">
        <f t="shared" si="442"/>
        <v>150738.98591462901</v>
      </c>
      <c r="AT335" s="1">
        <f t="shared" si="443"/>
        <v>53269.221008393513</v>
      </c>
      <c r="AU335" s="1">
        <f t="shared" si="402"/>
        <v>55622.382676222514</v>
      </c>
      <c r="AV335" s="1">
        <f t="shared" si="403"/>
        <v>30147.797182925802</v>
      </c>
      <c r="AW335" s="1">
        <f t="shared" si="404"/>
        <v>10653.844201678703</v>
      </c>
      <c r="AX335" s="1">
        <f t="shared" si="463"/>
        <v>190911.6474698775</v>
      </c>
      <c r="AY335" s="1">
        <f t="shared" si="450"/>
        <v>40682.949442492354</v>
      </c>
      <c r="AZ335" s="1">
        <f t="shared" si="451"/>
        <v>9751.89754434723</v>
      </c>
      <c r="BA335" s="1">
        <f t="shared" si="464"/>
        <v>14170.828095149356</v>
      </c>
      <c r="BB335" s="1">
        <f t="shared" si="465"/>
        <v>31460.411777203986</v>
      </c>
      <c r="BC335" s="1">
        <f t="shared" si="466"/>
        <v>40139.007691319006</v>
      </c>
      <c r="BD335" s="1">
        <f t="shared" si="467"/>
        <v>9.5579517427404159</v>
      </c>
      <c r="BE335" s="2">
        <f t="shared" si="473"/>
        <v>0.05</v>
      </c>
      <c r="BF335" s="2">
        <f t="shared" si="474"/>
        <v>3.8949976355871406E-2</v>
      </c>
      <c r="BG335" s="2">
        <f t="shared" si="475"/>
        <v>0.05</v>
      </c>
      <c r="BH335" s="2">
        <f t="shared" si="452"/>
        <v>4.8874265743416301E-2</v>
      </c>
      <c r="BI335" s="2">
        <f t="shared" si="468"/>
        <v>2.5000000000000006E-4</v>
      </c>
      <c r="BJ335" s="2">
        <f t="shared" si="453"/>
        <v>1.5171006581229417E-4</v>
      </c>
      <c r="BK335" s="2">
        <f t="shared" si="454"/>
        <v>2.5000000000000006E-4</v>
      </c>
      <c r="BL335" s="2">
        <f t="shared" si="455"/>
        <v>69.527978345278157</v>
      </c>
      <c r="BM335" s="2">
        <f t="shared" si="456"/>
        <v>22.868621473586852</v>
      </c>
      <c r="BN335" s="2">
        <f t="shared" si="457"/>
        <v>13.317305252098382</v>
      </c>
      <c r="BO335" s="2">
        <f t="shared" si="469"/>
        <v>2012.7343190830488</v>
      </c>
      <c r="BP335" s="2">
        <f t="shared" si="470"/>
        <v>130.69999511965239</v>
      </c>
      <c r="BQ335" s="2">
        <f t="shared" si="471"/>
        <v>6.844928706296094</v>
      </c>
      <c r="BR335" s="11">
        <f t="shared" si="472"/>
        <v>2.9466330254050627E-2</v>
      </c>
      <c r="BS335" s="17">
        <f t="shared" si="448"/>
        <v>4.2852568701526107E-5</v>
      </c>
      <c r="BT335" s="17">
        <f t="shared" si="449"/>
        <v>3.0380885699868835E-4</v>
      </c>
      <c r="BU335" s="12">
        <f>(BU$3*temperature!$I445+BU$4*temperature!$I445^2+BU$5*temperature!$I445^6)*(K335/K$56)^$BW$1</f>
        <v>-32.670992011075072</v>
      </c>
      <c r="BV335" s="12">
        <f>(BV$3*temperature!$I445+BV$4*temperature!$I445^2+BV$5*temperature!$I445^6)*(L335/L$56)^$BW$1</f>
        <v>-22.099340736217684</v>
      </c>
      <c r="BW335" s="12">
        <f>(BW$3*temperature!$I445+BW$4*temperature!$I445^2+BW$5*temperature!$I445^6)*(M335/M$56)^$BW$1</f>
        <v>-19.565921770088647</v>
      </c>
      <c r="BX335" s="12">
        <f>(BX$3*temperature!$M445+BX$4*temperature!$M445^2+BX$5*temperature!$M445^6)*(K335/K$56)^$BW$1</f>
        <v>-32.670997758343148</v>
      </c>
      <c r="BY335" s="12">
        <f>(BY$3*temperature!$M445+BY$4*temperature!$M445^2+BY$5*temperature!$M445^6)*(L335/L$56)^$BW$1</f>
        <v>-22.099344358989462</v>
      </c>
      <c r="BZ335" s="12">
        <f>(BZ$3*temperature!$M445+BZ$4*temperature!$M445^2+BZ$5*temperature!$M445^6)*(M335/M$56)^$BW$1</f>
        <v>-19.565924755198857</v>
      </c>
      <c r="CA335" s="19">
        <f t="shared" si="458"/>
        <v>-5.7472680765613404E-6</v>
      </c>
      <c r="CB335" s="19">
        <f t="shared" si="459"/>
        <v>-3.6227717785664026E-6</v>
      </c>
      <c r="CC335" s="19">
        <f t="shared" si="460"/>
        <v>-2.9851102105737937E-6</v>
      </c>
      <c r="CD335" s="19">
        <f t="shared" si="461"/>
        <v>-2.3034911611293646E-2</v>
      </c>
      <c r="CE335" s="19">
        <f t="shared" si="462"/>
        <v>-9.8710513235654245E-7</v>
      </c>
      <c r="CF335" s="19"/>
      <c r="CG335" s="19"/>
      <c r="CH335" s="19"/>
    </row>
    <row r="336" spans="1:86" x14ac:dyDescent="0.3">
      <c r="A336" s="2">
        <f t="shared" si="405"/>
        <v>2290</v>
      </c>
      <c r="B336" s="5">
        <f t="shared" si="406"/>
        <v>1165.4057475414447</v>
      </c>
      <c r="C336" s="5">
        <f t="shared" si="407"/>
        <v>2964.1702715568085</v>
      </c>
      <c r="D336" s="5">
        <f t="shared" si="408"/>
        <v>4369.9574385920487</v>
      </c>
      <c r="E336" s="15">
        <f t="shared" si="409"/>
        <v>2.3781401927684147E-9</v>
      </c>
      <c r="F336" s="15">
        <f t="shared" si="410"/>
        <v>4.6850956470874707E-9</v>
      </c>
      <c r="G336" s="15">
        <f t="shared" si="411"/>
        <v>9.5644561046586765E-9</v>
      </c>
      <c r="H336" s="5">
        <f t="shared" si="412"/>
        <v>277729.53869987163</v>
      </c>
      <c r="I336" s="5">
        <f t="shared" si="413"/>
        <v>150819.74719940388</v>
      </c>
      <c r="J336" s="5">
        <f t="shared" si="414"/>
        <v>53304.173495843694</v>
      </c>
      <c r="K336" s="5">
        <f t="shared" si="415"/>
        <v>238311.45443187794</v>
      </c>
      <c r="L336" s="5">
        <f t="shared" si="416"/>
        <v>50880.932396704731</v>
      </c>
      <c r="M336" s="5">
        <f t="shared" si="417"/>
        <v>12197.870172625227</v>
      </c>
      <c r="N336" s="15">
        <f t="shared" si="418"/>
        <v>-1.3748973823954902E-3</v>
      </c>
      <c r="O336" s="15">
        <f t="shared" si="419"/>
        <v>5.357643723016281E-4</v>
      </c>
      <c r="P336" s="15">
        <f t="shared" si="420"/>
        <v>6.5613832834632291E-4</v>
      </c>
      <c r="Q336" s="5">
        <f t="shared" si="421"/>
        <v>1902.8424814607586</v>
      </c>
      <c r="R336" s="5">
        <f t="shared" si="422"/>
        <v>2923.5873877672639</v>
      </c>
      <c r="S336" s="5">
        <f t="shared" si="423"/>
        <v>2259.0183080831193</v>
      </c>
      <c r="T336" s="5">
        <f t="shared" si="424"/>
        <v>6.8514227559966709</v>
      </c>
      <c r="U336" s="5">
        <f t="shared" si="425"/>
        <v>19.384645857428008</v>
      </c>
      <c r="V336" s="5">
        <f t="shared" si="426"/>
        <v>42.379764283546436</v>
      </c>
      <c r="W336" s="15">
        <f t="shared" si="427"/>
        <v>-1.0734613539272964E-2</v>
      </c>
      <c r="X336" s="15">
        <f t="shared" si="428"/>
        <v>-1.217998157191269E-2</v>
      </c>
      <c r="Y336" s="15">
        <f t="shared" si="429"/>
        <v>-9.7425357312937999E-3</v>
      </c>
      <c r="Z336" s="5">
        <f t="shared" si="444"/>
        <v>1359.5498525618843</v>
      </c>
      <c r="AA336" s="5">
        <f t="shared" si="445"/>
        <v>8882.494248997893</v>
      </c>
      <c r="AB336" s="5">
        <f t="shared" si="446"/>
        <v>77871.853798229087</v>
      </c>
      <c r="AC336" s="16">
        <f t="shared" si="430"/>
        <v>0.74299174200208973</v>
      </c>
      <c r="AD336" s="16">
        <f t="shared" si="431"/>
        <v>3.1245199631160046</v>
      </c>
      <c r="AE336" s="16">
        <f t="shared" si="432"/>
        <v>35.955898867556563</v>
      </c>
      <c r="AF336" s="15">
        <f t="shared" si="433"/>
        <v>-4.0504037456468023E-3</v>
      </c>
      <c r="AG336" s="15">
        <f t="shared" si="434"/>
        <v>2.9673830763510267E-4</v>
      </c>
      <c r="AH336" s="15">
        <f t="shared" si="435"/>
        <v>9.7937136394747881E-3</v>
      </c>
      <c r="AI336" s="1">
        <f t="shared" si="399"/>
        <v>562033.92300133558</v>
      </c>
      <c r="AJ336" s="1">
        <f t="shared" si="400"/>
        <v>299466.44656220719</v>
      </c>
      <c r="AK336" s="1">
        <f t="shared" si="401"/>
        <v>105736.84738511936</v>
      </c>
      <c r="AL336" s="14">
        <f t="shared" si="436"/>
        <v>102.9074732887661</v>
      </c>
      <c r="AM336" s="14">
        <f t="shared" si="437"/>
        <v>25.954311339477108</v>
      </c>
      <c r="AN336" s="14">
        <f t="shared" si="438"/>
        <v>8.021010650090183</v>
      </c>
      <c r="AO336" s="11">
        <f t="shared" si="439"/>
        <v>1.2364220938397459E-3</v>
      </c>
      <c r="AP336" s="11">
        <f t="shared" si="440"/>
        <v>1.557565736197286E-3</v>
      </c>
      <c r="AQ336" s="11">
        <f t="shared" si="441"/>
        <v>1.4129086474755431E-3</v>
      </c>
      <c r="AR336" s="1">
        <f t="shared" si="447"/>
        <v>277729.53869987163</v>
      </c>
      <c r="AS336" s="1">
        <f t="shared" si="442"/>
        <v>150819.74719940388</v>
      </c>
      <c r="AT336" s="1">
        <f t="shared" si="443"/>
        <v>53304.173495843694</v>
      </c>
      <c r="AU336" s="1">
        <f t="shared" si="402"/>
        <v>55545.907739974326</v>
      </c>
      <c r="AV336" s="1">
        <f t="shared" si="403"/>
        <v>30163.949439880776</v>
      </c>
      <c r="AW336" s="1">
        <f t="shared" si="404"/>
        <v>10660.834699168739</v>
      </c>
      <c r="AX336" s="1">
        <f t="shared" si="463"/>
        <v>190649.16354550235</v>
      </c>
      <c r="AY336" s="1">
        <f t="shared" si="450"/>
        <v>40704.745917363791</v>
      </c>
      <c r="AZ336" s="1">
        <f t="shared" si="451"/>
        <v>9758.2961381001842</v>
      </c>
      <c r="BA336" s="1">
        <f t="shared" si="464"/>
        <v>14169.224713018977</v>
      </c>
      <c r="BB336" s="1">
        <f t="shared" si="465"/>
        <v>31461.999596153</v>
      </c>
      <c r="BC336" s="1">
        <f t="shared" si="466"/>
        <v>40141.874431535172</v>
      </c>
      <c r="BD336" s="1">
        <f t="shared" si="467"/>
        <v>9.2800331419421713</v>
      </c>
      <c r="BE336" s="2">
        <f t="shared" si="473"/>
        <v>0.05</v>
      </c>
      <c r="BF336" s="2">
        <f t="shared" si="474"/>
        <v>3.8949976355871406E-2</v>
      </c>
      <c r="BG336" s="2">
        <f t="shared" si="475"/>
        <v>0.05</v>
      </c>
      <c r="BH336" s="2">
        <f t="shared" si="452"/>
        <v>4.8886080699983452E-2</v>
      </c>
      <c r="BI336" s="2">
        <f t="shared" si="468"/>
        <v>2.5000000000000006E-4</v>
      </c>
      <c r="BJ336" s="2">
        <f t="shared" si="453"/>
        <v>1.5171006581229417E-4</v>
      </c>
      <c r="BK336" s="2">
        <f t="shared" si="454"/>
        <v>2.5000000000000006E-4</v>
      </c>
      <c r="BL336" s="2">
        <f t="shared" si="455"/>
        <v>69.432384674967921</v>
      </c>
      <c r="BM336" s="2">
        <f t="shared" si="456"/>
        <v>22.880873773415132</v>
      </c>
      <c r="BN336" s="2">
        <f t="shared" si="457"/>
        <v>13.326043373960927</v>
      </c>
      <c r="BO336" s="2">
        <f t="shared" si="469"/>
        <v>2042.8051106513574</v>
      </c>
      <c r="BP336" s="2">
        <f t="shared" si="470"/>
        <v>132.26973016229144</v>
      </c>
      <c r="BQ336" s="2">
        <f t="shared" si="471"/>
        <v>6.8451142352355188</v>
      </c>
      <c r="BR336" s="11">
        <f t="shared" si="472"/>
        <v>2.9446892565333033E-2</v>
      </c>
      <c r="BS336" s="17">
        <f t="shared" si="448"/>
        <v>4.1626003145679373E-5</v>
      </c>
      <c r="BT336" s="17">
        <f t="shared" si="449"/>
        <v>2.9496005533853235E-4</v>
      </c>
      <c r="BU336" s="12">
        <f>(BU$3*temperature!$I446+BU$4*temperature!$I446^2+BU$5*temperature!$I446^6)*(K336/K$56)^$BW$1</f>
        <v>-32.831419222489707</v>
      </c>
      <c r="BV336" s="12">
        <f>(BV$3*temperature!$I446+BV$4*temperature!$I446^2+BV$5*temperature!$I446^6)*(L336/L$56)^$BW$1</f>
        <v>-22.190372464070848</v>
      </c>
      <c r="BW336" s="12">
        <f>(BW$3*temperature!$I446+BW$4*temperature!$I446^2+BW$5*temperature!$I446^6)*(M336/M$56)^$BW$1</f>
        <v>-19.640154347900054</v>
      </c>
      <c r="BX336" s="12">
        <f>(BX$3*temperature!$M446+BX$4*temperature!$M446^2+BX$5*temperature!$M446^6)*(K336/K$56)^$BW$1</f>
        <v>-32.83142496553446</v>
      </c>
      <c r="BY336" s="12">
        <f>(BY$3*temperature!$M446+BY$4*temperature!$M446^2+BY$5*temperature!$M446^6)*(L336/L$56)^$BW$1</f>
        <v>-22.190376082117883</v>
      </c>
      <c r="BZ336" s="12">
        <f>(BZ$3*temperature!$M446+BZ$4*temperature!$M446^2+BZ$5*temperature!$M446^6)*(M336/M$56)^$BW$1</f>
        <v>-19.640157328727369</v>
      </c>
      <c r="CA336" s="19">
        <f t="shared" si="458"/>
        <v>-5.7430447526485295E-6</v>
      </c>
      <c r="CB336" s="19">
        <f t="shared" si="459"/>
        <v>-3.6180470353031069E-6</v>
      </c>
      <c r="CC336" s="19">
        <f t="shared" si="460"/>
        <v>-2.9808273147580167E-6</v>
      </c>
      <c r="CD336" s="19">
        <f t="shared" si="461"/>
        <v>-2.2995766454527732E-2</v>
      </c>
      <c r="CE336" s="19">
        <f t="shared" si="462"/>
        <v>-9.5722184677347953E-7</v>
      </c>
      <c r="CF336" s="19"/>
      <c r="CG336" s="19"/>
      <c r="CH336" s="19"/>
    </row>
    <row r="337" spans="1:86" x14ac:dyDescent="0.3">
      <c r="A337" s="2">
        <f t="shared" si="405"/>
        <v>2291</v>
      </c>
      <c r="B337" s="5">
        <f t="shared" si="406"/>
        <v>1165.4057501743682</v>
      </c>
      <c r="C337" s="5">
        <f t="shared" si="407"/>
        <v>2964.1702847498586</v>
      </c>
      <c r="D337" s="5">
        <f t="shared" si="408"/>
        <v>4369.9574782985019</v>
      </c>
      <c r="E337" s="15">
        <f t="shared" si="409"/>
        <v>2.2592331831299939E-9</v>
      </c>
      <c r="F337" s="15">
        <f t="shared" si="410"/>
        <v>4.4508408647330969E-9</v>
      </c>
      <c r="G337" s="15">
        <f t="shared" si="411"/>
        <v>9.0862332994257425E-9</v>
      </c>
      <c r="H337" s="5">
        <f t="shared" si="412"/>
        <v>277341.74992124201</v>
      </c>
      <c r="I337" s="5">
        <f t="shared" si="413"/>
        <v>150897.65190208546</v>
      </c>
      <c r="J337" s="5">
        <f t="shared" si="414"/>
        <v>53338.244240740947</v>
      </c>
      <c r="K337" s="5">
        <f t="shared" si="415"/>
        <v>237978.70388038337</v>
      </c>
      <c r="L337" s="5">
        <f t="shared" si="416"/>
        <v>50907.214298189167</v>
      </c>
      <c r="M337" s="5">
        <f t="shared" si="417"/>
        <v>12205.66664678597</v>
      </c>
      <c r="N337" s="15">
        <f t="shared" si="418"/>
        <v>-1.3962843384419665E-3</v>
      </c>
      <c r="O337" s="15">
        <f t="shared" si="419"/>
        <v>5.1653734014789343E-4</v>
      </c>
      <c r="P337" s="15">
        <f t="shared" si="420"/>
        <v>6.3916684227716125E-4</v>
      </c>
      <c r="Q337" s="5">
        <f t="shared" si="421"/>
        <v>1879.7878187806516</v>
      </c>
      <c r="R337" s="5">
        <f t="shared" si="422"/>
        <v>2889.4699086715441</v>
      </c>
      <c r="S337" s="5">
        <f t="shared" si="423"/>
        <v>2238.4395842905733</v>
      </c>
      <c r="T337" s="5">
        <f t="shared" si="424"/>
        <v>6.7778753805168659</v>
      </c>
      <c r="U337" s="5">
        <f t="shared" si="425"/>
        <v>19.148541228106481</v>
      </c>
      <c r="V337" s="5">
        <f t="shared" si="426"/>
        <v>41.966877915730173</v>
      </c>
      <c r="W337" s="15">
        <f t="shared" si="427"/>
        <v>-1.0734613539272964E-2</v>
      </c>
      <c r="X337" s="15">
        <f t="shared" si="428"/>
        <v>-1.217998157191269E-2</v>
      </c>
      <c r="Y337" s="15">
        <f t="shared" si="429"/>
        <v>-9.7425357312937999E-3</v>
      </c>
      <c r="Z337" s="5">
        <f t="shared" si="444"/>
        <v>1337.6663142078344</v>
      </c>
      <c r="AA337" s="5">
        <f t="shared" si="445"/>
        <v>8781.6117017840188</v>
      </c>
      <c r="AB337" s="5">
        <f t="shared" si="446"/>
        <v>77919.502119686047</v>
      </c>
      <c r="AC337" s="16">
        <f t="shared" si="430"/>
        <v>0.73998232546729981</v>
      </c>
      <c r="AD337" s="16">
        <f t="shared" si="431"/>
        <v>3.1254471278820315</v>
      </c>
      <c r="AE337" s="16">
        <f t="shared" si="432"/>
        <v>36.308040644715327</v>
      </c>
      <c r="AF337" s="15">
        <f t="shared" si="433"/>
        <v>-4.0504037456468023E-3</v>
      </c>
      <c r="AG337" s="15">
        <f t="shared" si="434"/>
        <v>2.9673830763510267E-4</v>
      </c>
      <c r="AH337" s="15">
        <f t="shared" si="435"/>
        <v>9.7937136394747881E-3</v>
      </c>
      <c r="AI337" s="1">
        <f t="shared" si="399"/>
        <v>561376.43844117643</v>
      </c>
      <c r="AJ337" s="1">
        <f t="shared" si="400"/>
        <v>299683.75134586729</v>
      </c>
      <c r="AK337" s="1">
        <f t="shared" si="401"/>
        <v>105823.99734577617</v>
      </c>
      <c r="AL337" s="14">
        <f t="shared" si="436"/>
        <v>103.03343799162559</v>
      </c>
      <c r="AM337" s="14">
        <f t="shared" si="437"/>
        <v>25.994332630065585</v>
      </c>
      <c r="AN337" s="14">
        <f t="shared" si="438"/>
        <v>8.0322302758460999</v>
      </c>
      <c r="AO337" s="11">
        <f t="shared" si="439"/>
        <v>1.2240578729013484E-3</v>
      </c>
      <c r="AP337" s="11">
        <f t="shared" si="440"/>
        <v>1.5419900788353131E-3</v>
      </c>
      <c r="AQ337" s="11">
        <f t="shared" si="441"/>
        <v>1.3987795610007877E-3</v>
      </c>
      <c r="AR337" s="1">
        <f t="shared" si="447"/>
        <v>277341.74992124201</v>
      </c>
      <c r="AS337" s="1">
        <f t="shared" si="442"/>
        <v>150897.65190208546</v>
      </c>
      <c r="AT337" s="1">
        <f t="shared" si="443"/>
        <v>53338.244240740947</v>
      </c>
      <c r="AU337" s="1">
        <f t="shared" si="402"/>
        <v>55468.349984248402</v>
      </c>
      <c r="AV337" s="1">
        <f t="shared" si="403"/>
        <v>30179.530380417094</v>
      </c>
      <c r="AW337" s="1">
        <f t="shared" si="404"/>
        <v>10667.64884814819</v>
      </c>
      <c r="AX337" s="1">
        <f t="shared" si="463"/>
        <v>190382.96310430669</v>
      </c>
      <c r="AY337" s="1">
        <f t="shared" si="450"/>
        <v>40725.771438551332</v>
      </c>
      <c r="AZ337" s="1">
        <f t="shared" si="451"/>
        <v>9764.5333174287771</v>
      </c>
      <c r="BA337" s="1">
        <f t="shared" si="464"/>
        <v>14167.596370131738</v>
      </c>
      <c r="BB337" s="1">
        <f t="shared" si="465"/>
        <v>31463.530445519744</v>
      </c>
      <c r="BC337" s="1">
        <f t="shared" si="466"/>
        <v>40144.667035937426</v>
      </c>
      <c r="BD337" s="1">
        <f t="shared" si="467"/>
        <v>9.0101793022874759</v>
      </c>
      <c r="BE337" s="2">
        <f t="shared" si="473"/>
        <v>0.05</v>
      </c>
      <c r="BF337" s="2">
        <f t="shared" si="474"/>
        <v>3.8949976355871406E-2</v>
      </c>
      <c r="BG337" s="2">
        <f t="shared" si="475"/>
        <v>0.05</v>
      </c>
      <c r="BH337" s="2">
        <f t="shared" si="452"/>
        <v>4.889779235027196E-2</v>
      </c>
      <c r="BI337" s="2">
        <f t="shared" si="468"/>
        <v>2.5000000000000006E-4</v>
      </c>
      <c r="BJ337" s="2">
        <f t="shared" si="453"/>
        <v>1.5171006581229417E-4</v>
      </c>
      <c r="BK337" s="2">
        <f t="shared" si="454"/>
        <v>2.5000000000000006E-4</v>
      </c>
      <c r="BL337" s="2">
        <f t="shared" si="455"/>
        <v>69.335437480310517</v>
      </c>
      <c r="BM337" s="2">
        <f t="shared" si="456"/>
        <v>22.892692700986043</v>
      </c>
      <c r="BN337" s="2">
        <f t="shared" si="457"/>
        <v>13.334561060185241</v>
      </c>
      <c r="BO337" s="2">
        <f t="shared" si="469"/>
        <v>2073.3253650442994</v>
      </c>
      <c r="BP337" s="2">
        <f t="shared" si="470"/>
        <v>133.85834339609244</v>
      </c>
      <c r="BQ337" s="2">
        <f t="shared" si="471"/>
        <v>6.8453009567248335</v>
      </c>
      <c r="BR337" s="11">
        <f t="shared" si="472"/>
        <v>2.942759261742009E-2</v>
      </c>
      <c r="BS337" s="17">
        <f t="shared" si="448"/>
        <v>4.0435308947263261E-5</v>
      </c>
      <c r="BT337" s="17">
        <f t="shared" si="449"/>
        <v>2.8636898576556537E-4</v>
      </c>
      <c r="BU337" s="12">
        <f>(BU$3*temperature!$I447+BU$4*temperature!$I447^2+BU$5*temperature!$I447^6)*(K337/K$56)^$BW$1</f>
        <v>-32.991772937313485</v>
      </c>
      <c r="BV337" s="12">
        <f>(BV$3*temperature!$I447+BV$4*temperature!$I447^2+BV$5*temperature!$I447^6)*(L337/L$56)^$BW$1</f>
        <v>-22.281253279461588</v>
      </c>
      <c r="BW337" s="12">
        <f>(BW$3*temperature!$I447+BW$4*temperature!$I447^2+BW$5*temperature!$I447^6)*(M337/M$56)^$BW$1</f>
        <v>-19.714245786468847</v>
      </c>
      <c r="BX337" s="12">
        <f>(BX$3*temperature!$M447+BX$4*temperature!$M447^2+BX$5*temperature!$M447^6)*(K337/K$56)^$BW$1</f>
        <v>-32.991778676169638</v>
      </c>
      <c r="BY337" s="12">
        <f>(BY$3*temperature!$M447+BY$4*temperature!$M447^2+BY$5*temperature!$M447^6)*(L337/L$56)^$BW$1</f>
        <v>-22.281256892810838</v>
      </c>
      <c r="BZ337" s="12">
        <f>(BZ$3*temperature!$M447+BZ$4*temperature!$M447^2+BZ$5*temperature!$M447^6)*(M337/M$56)^$BW$1</f>
        <v>-19.714248763037393</v>
      </c>
      <c r="CA337" s="19">
        <f t="shared" si="458"/>
        <v>-5.7388561529592153E-6</v>
      </c>
      <c r="CB337" s="19">
        <f t="shared" si="459"/>
        <v>-3.6133492500312059E-6</v>
      </c>
      <c r="CC337" s="19">
        <f t="shared" si="460"/>
        <v>-2.9765685454208324E-6</v>
      </c>
      <c r="CD337" s="19">
        <f t="shared" si="461"/>
        <v>-2.2956352654148294E-2</v>
      </c>
      <c r="CE337" s="19">
        <f t="shared" si="462"/>
        <v>-9.2824721187281325E-7</v>
      </c>
      <c r="CF337" s="19"/>
      <c r="CG337" s="19"/>
      <c r="CH337" s="19"/>
    </row>
    <row r="338" spans="1:86" x14ac:dyDescent="0.3">
      <c r="A338" s="2">
        <f t="shared" si="405"/>
        <v>2292</v>
      </c>
      <c r="B338" s="5">
        <f t="shared" si="406"/>
        <v>1165.4057526756455</v>
      </c>
      <c r="C338" s="5">
        <f t="shared" si="407"/>
        <v>2964.1702972832563</v>
      </c>
      <c r="D338" s="5">
        <f t="shared" si="408"/>
        <v>4369.9575160196327</v>
      </c>
      <c r="E338" s="15">
        <f t="shared" si="409"/>
        <v>2.146271523973494E-9</v>
      </c>
      <c r="F338" s="15">
        <f t="shared" si="410"/>
        <v>4.2282988214964422E-9</v>
      </c>
      <c r="G338" s="15">
        <f t="shared" si="411"/>
        <v>8.6319216344544554E-9</v>
      </c>
      <c r="H338" s="5">
        <f t="shared" si="412"/>
        <v>276948.5968981862</v>
      </c>
      <c r="I338" s="5">
        <f t="shared" si="413"/>
        <v>150972.72383597094</v>
      </c>
      <c r="J338" s="5">
        <f t="shared" si="414"/>
        <v>53371.440689127121</v>
      </c>
      <c r="K338" s="5">
        <f t="shared" si="415"/>
        <v>237641.3504587069</v>
      </c>
      <c r="L338" s="5">
        <f t="shared" si="416"/>
        <v>50932.54054071779</v>
      </c>
      <c r="M338" s="5">
        <f t="shared" si="417"/>
        <v>12213.263056557216</v>
      </c>
      <c r="N338" s="15">
        <f t="shared" si="418"/>
        <v>-1.4175781957617151E-3</v>
      </c>
      <c r="O338" s="15">
        <f t="shared" si="419"/>
        <v>4.9749810273014283E-4</v>
      </c>
      <c r="P338" s="15">
        <f t="shared" si="420"/>
        <v>6.2236746185817537E-4</v>
      </c>
      <c r="Q338" s="5">
        <f t="shared" si="421"/>
        <v>1856.9728857921159</v>
      </c>
      <c r="R338" s="5">
        <f t="shared" si="422"/>
        <v>2855.696227509402</v>
      </c>
      <c r="S338" s="5">
        <f t="shared" si="423"/>
        <v>2218.0110851286513</v>
      </c>
      <c r="T338" s="5">
        <f t="shared" si="424"/>
        <v>6.705117507689665</v>
      </c>
      <c r="U338" s="5">
        <f t="shared" si="425"/>
        <v>18.915312348819135</v>
      </c>
      <c r="V338" s="5">
        <f t="shared" si="426"/>
        <v>41.558014108105326</v>
      </c>
      <c r="W338" s="15">
        <f t="shared" si="427"/>
        <v>-1.0734613539272964E-2</v>
      </c>
      <c r="X338" s="15">
        <f t="shared" si="428"/>
        <v>-1.217998157191269E-2</v>
      </c>
      <c r="Y338" s="15">
        <f t="shared" si="429"/>
        <v>-9.7425357312937999E-3</v>
      </c>
      <c r="Z338" s="5">
        <f t="shared" si="444"/>
        <v>1316.1068298591874</v>
      </c>
      <c r="AA338" s="5">
        <f t="shared" si="445"/>
        <v>8681.7080844338871</v>
      </c>
      <c r="AB338" s="5">
        <f t="shared" si="446"/>
        <v>77965.857207711888</v>
      </c>
      <c r="AC338" s="16">
        <f t="shared" si="430"/>
        <v>0.73698509828451464</v>
      </c>
      <c r="AD338" s="16">
        <f t="shared" si="431"/>
        <v>3.1263745677733623</v>
      </c>
      <c r="AE338" s="16">
        <f t="shared" si="432"/>
        <v>36.663631197600083</v>
      </c>
      <c r="AF338" s="15">
        <f t="shared" si="433"/>
        <v>-4.0504037456468023E-3</v>
      </c>
      <c r="AG338" s="15">
        <f t="shared" si="434"/>
        <v>2.9673830763510267E-4</v>
      </c>
      <c r="AH338" s="15">
        <f t="shared" si="435"/>
        <v>9.7937136394747881E-3</v>
      </c>
      <c r="AI338" s="1">
        <f t="shared" si="399"/>
        <v>560707.14458130719</v>
      </c>
      <c r="AJ338" s="1">
        <f t="shared" si="400"/>
        <v>299894.90659169765</v>
      </c>
      <c r="AK338" s="1">
        <f t="shared" si="401"/>
        <v>105909.24645934674</v>
      </c>
      <c r="AL338" s="14">
        <f t="shared" si="436"/>
        <v>103.15829569366188</v>
      </c>
      <c r="AM338" s="14">
        <f t="shared" si="437"/>
        <v>26.034014803056877</v>
      </c>
      <c r="AN338" s="14">
        <f t="shared" si="438"/>
        <v>8.0433532421898146</v>
      </c>
      <c r="AO338" s="11">
        <f t="shared" si="439"/>
        <v>1.2118172941723349E-3</v>
      </c>
      <c r="AP338" s="11">
        <f t="shared" si="440"/>
        <v>1.5265701780469599E-3</v>
      </c>
      <c r="AQ338" s="11">
        <f t="shared" si="441"/>
        <v>1.3847917653907799E-3</v>
      </c>
      <c r="AR338" s="1">
        <f t="shared" si="447"/>
        <v>276948.5968981862</v>
      </c>
      <c r="AS338" s="1">
        <f t="shared" si="442"/>
        <v>150972.72383597094</v>
      </c>
      <c r="AT338" s="1">
        <f t="shared" si="443"/>
        <v>53371.440689127121</v>
      </c>
      <c r="AU338" s="1">
        <f t="shared" si="402"/>
        <v>55389.719379637245</v>
      </c>
      <c r="AV338" s="1">
        <f t="shared" si="403"/>
        <v>30194.544767194191</v>
      </c>
      <c r="AW338" s="1">
        <f t="shared" si="404"/>
        <v>10674.288137825424</v>
      </c>
      <c r="AX338" s="1">
        <f t="shared" si="463"/>
        <v>190113.08036696553</v>
      </c>
      <c r="AY338" s="1">
        <f t="shared" si="450"/>
        <v>40746.032432574226</v>
      </c>
      <c r="AZ338" s="1">
        <f t="shared" si="451"/>
        <v>9770.610445245773</v>
      </c>
      <c r="BA338" s="1">
        <f t="shared" si="464"/>
        <v>14165.943174689532</v>
      </c>
      <c r="BB338" s="1">
        <f t="shared" si="465"/>
        <v>31465.004880955097</v>
      </c>
      <c r="BC338" s="1">
        <f t="shared" si="466"/>
        <v>40147.386255849291</v>
      </c>
      <c r="BD338" s="1">
        <f t="shared" si="467"/>
        <v>8.7481568299686163</v>
      </c>
      <c r="BE338" s="2">
        <f t="shared" si="473"/>
        <v>0.05</v>
      </c>
      <c r="BF338" s="2">
        <f t="shared" si="474"/>
        <v>3.8949976355871406E-2</v>
      </c>
      <c r="BG338" s="2">
        <f t="shared" si="475"/>
        <v>0.05</v>
      </c>
      <c r="BH338" s="2">
        <f t="shared" si="452"/>
        <v>4.8909401150609551E-2</v>
      </c>
      <c r="BI338" s="2">
        <f t="shared" si="468"/>
        <v>2.5000000000000006E-4</v>
      </c>
      <c r="BJ338" s="2">
        <f t="shared" si="453"/>
        <v>1.5171006581229417E-4</v>
      </c>
      <c r="BK338" s="2">
        <f t="shared" si="454"/>
        <v>2.5000000000000006E-4</v>
      </c>
      <c r="BL338" s="2">
        <f t="shared" si="455"/>
        <v>69.23714922454657</v>
      </c>
      <c r="BM338" s="2">
        <f t="shared" si="456"/>
        <v>22.904081869016466</v>
      </c>
      <c r="BN338" s="2">
        <f t="shared" si="457"/>
        <v>13.342860172281783</v>
      </c>
      <c r="BO338" s="2">
        <f t="shared" si="469"/>
        <v>2104.3017984172111</v>
      </c>
      <c r="BP338" s="2">
        <f t="shared" si="470"/>
        <v>135.46606189940832</v>
      </c>
      <c r="BQ338" s="2">
        <f t="shared" si="471"/>
        <v>6.8454888589165632</v>
      </c>
      <c r="BR338" s="11">
        <f t="shared" si="472"/>
        <v>2.9408428463298913E-2</v>
      </c>
      <c r="BS338" s="17">
        <f t="shared" si="448"/>
        <v>3.9279410458051297E-5</v>
      </c>
      <c r="BT338" s="17">
        <f t="shared" si="449"/>
        <v>2.7802814151996636E-4</v>
      </c>
      <c r="BU338" s="12">
        <f>(BU$3*temperature!$I448+BU$4*temperature!$I448^2+BU$5*temperature!$I448^6)*(K338/K$56)^$BW$1</f>
        <v>-33.1520554938595</v>
      </c>
      <c r="BV338" s="12">
        <f>(BV$3*temperature!$I448+BV$4*temperature!$I448^2+BV$5*temperature!$I448^6)*(L338/L$56)^$BW$1</f>
        <v>-22.371984189628964</v>
      </c>
      <c r="BW338" s="12">
        <f>(BW$3*temperature!$I448+BW$4*temperature!$I448^2+BW$5*temperature!$I448^6)*(M338/M$56)^$BW$1</f>
        <v>-19.788196920263424</v>
      </c>
      <c r="BX338" s="12">
        <f>(BX$3*temperature!$M448+BX$4*temperature!$M448^2+BX$5*temperature!$M448^6)*(K338/K$56)^$BW$1</f>
        <v>-33.152061228561585</v>
      </c>
      <c r="BY338" s="12">
        <f>(BY$3*temperature!$M448+BY$4*temperature!$M448^2+BY$5*temperature!$M448^6)*(L338/L$56)^$BW$1</f>
        <v>-22.371987798307089</v>
      </c>
      <c r="BZ338" s="12">
        <f>(BZ$3*temperature!$M448+BZ$4*temperature!$M448^2+BZ$5*temperature!$M448^6)*(M338/M$56)^$BW$1</f>
        <v>-19.788199892597046</v>
      </c>
      <c r="CA338" s="19">
        <f t="shared" si="458"/>
        <v>-5.7347020856468589E-6</v>
      </c>
      <c r="CB338" s="19">
        <f t="shared" si="459"/>
        <v>-3.6086781243227506E-6</v>
      </c>
      <c r="CC338" s="19">
        <f t="shared" si="460"/>
        <v>-2.9723336218978602E-6</v>
      </c>
      <c r="CD338" s="19">
        <f t="shared" si="461"/>
        <v>-2.2916673897347074E-2</v>
      </c>
      <c r="CE338" s="19">
        <f t="shared" si="462"/>
        <v>-9.0015344034720585E-7</v>
      </c>
      <c r="CF338" s="19"/>
      <c r="CG338" s="19"/>
      <c r="CH338" s="19"/>
    </row>
    <row r="339" spans="1:86" x14ac:dyDescent="0.3">
      <c r="A339" s="2">
        <f t="shared" si="405"/>
        <v>2293</v>
      </c>
      <c r="B339" s="5">
        <f t="shared" si="406"/>
        <v>1165.4057550518587</v>
      </c>
      <c r="C339" s="5">
        <f t="shared" si="407"/>
        <v>2964.1703091899844</v>
      </c>
      <c r="D339" s="5">
        <f t="shared" si="408"/>
        <v>4369.9575518547072</v>
      </c>
      <c r="E339" s="15">
        <f t="shared" si="409"/>
        <v>2.0389579477748191E-9</v>
      </c>
      <c r="F339" s="15">
        <f t="shared" si="410"/>
        <v>4.01688388042162E-9</v>
      </c>
      <c r="G339" s="15">
        <f t="shared" si="411"/>
        <v>8.2003255527317319E-9</v>
      </c>
      <c r="H339" s="5">
        <f t="shared" si="412"/>
        <v>276550.12901642459</v>
      </c>
      <c r="I339" s="5">
        <f t="shared" si="413"/>
        <v>151044.98674327641</v>
      </c>
      <c r="J339" s="5">
        <f t="shared" si="414"/>
        <v>53403.770261040154</v>
      </c>
      <c r="K339" s="5">
        <f t="shared" si="415"/>
        <v>237299.43654184078</v>
      </c>
      <c r="L339" s="5">
        <f t="shared" si="416"/>
        <v>50956.919133486736</v>
      </c>
      <c r="M339" s="5">
        <f t="shared" si="417"/>
        <v>12220.661099642582</v>
      </c>
      <c r="N339" s="15">
        <f t="shared" si="418"/>
        <v>-1.4387812399068167E-3</v>
      </c>
      <c r="O339" s="15">
        <f t="shared" si="419"/>
        <v>4.7864474283310088E-4</v>
      </c>
      <c r="P339" s="15">
        <f t="shared" si="420"/>
        <v>6.0573845426126205E-4</v>
      </c>
      <c r="Q339" s="5">
        <f t="shared" si="421"/>
        <v>1834.395906001012</v>
      </c>
      <c r="R339" s="5">
        <f t="shared" si="422"/>
        <v>2822.2641270283243</v>
      </c>
      <c r="S339" s="5">
        <f t="shared" si="423"/>
        <v>2197.7324960738347</v>
      </c>
      <c r="T339" s="5">
        <f t="shared" si="424"/>
        <v>6.6331406625092031</v>
      </c>
      <c r="U339" s="5">
        <f t="shared" si="425"/>
        <v>18.684924192983544</v>
      </c>
      <c r="V339" s="5">
        <f t="shared" si="426"/>
        <v>41.1531336707355</v>
      </c>
      <c r="W339" s="15">
        <f t="shared" si="427"/>
        <v>-1.0734613539272964E-2</v>
      </c>
      <c r="X339" s="15">
        <f t="shared" si="428"/>
        <v>-1.217998157191269E-2</v>
      </c>
      <c r="Y339" s="15">
        <f t="shared" si="429"/>
        <v>-9.7425357312937999E-3</v>
      </c>
      <c r="Z339" s="5">
        <f t="shared" si="444"/>
        <v>1294.8672128127564</v>
      </c>
      <c r="AA339" s="5">
        <f t="shared" si="445"/>
        <v>8582.7776859738569</v>
      </c>
      <c r="AB339" s="5">
        <f t="shared" si="446"/>
        <v>78010.93011723485</v>
      </c>
      <c r="AC339" s="16">
        <f t="shared" si="430"/>
        <v>0.73400001108193713</v>
      </c>
      <c r="AD339" s="16">
        <f t="shared" si="431"/>
        <v>3.1273022828716366</v>
      </c>
      <c r="AE339" s="16">
        <f t="shared" si="432"/>
        <v>37.022704302532695</v>
      </c>
      <c r="AF339" s="15">
        <f t="shared" si="433"/>
        <v>-4.0504037456468023E-3</v>
      </c>
      <c r="AG339" s="15">
        <f t="shared" si="434"/>
        <v>2.9673830763510267E-4</v>
      </c>
      <c r="AH339" s="15">
        <f t="shared" si="435"/>
        <v>9.7937136394747881E-3</v>
      </c>
      <c r="AI339" s="1">
        <f t="shared" si="399"/>
        <v>560026.1495028137</v>
      </c>
      <c r="AJ339" s="1">
        <f t="shared" si="400"/>
        <v>300099.96069972211</v>
      </c>
      <c r="AK339" s="1">
        <f t="shared" si="401"/>
        <v>105992.60995123749</v>
      </c>
      <c r="AL339" s="14">
        <f t="shared" si="436"/>
        <v>103.28205461035321</v>
      </c>
      <c r="AM339" s="14">
        <f t="shared" si="437"/>
        <v>26.073360126163923</v>
      </c>
      <c r="AN339" s="14">
        <f t="shared" si="438"/>
        <v>8.05438022783237</v>
      </c>
      <c r="AO339" s="11">
        <f t="shared" si="439"/>
        <v>1.1996991212306115E-3</v>
      </c>
      <c r="AP339" s="11">
        <f t="shared" si="440"/>
        <v>1.5113044762664902E-3</v>
      </c>
      <c r="AQ339" s="11">
        <f t="shared" si="441"/>
        <v>1.3709438477368721E-3</v>
      </c>
      <c r="AR339" s="1">
        <f t="shared" si="447"/>
        <v>276550.12901642459</v>
      </c>
      <c r="AS339" s="1">
        <f t="shared" si="442"/>
        <v>151044.98674327641</v>
      </c>
      <c r="AT339" s="1">
        <f t="shared" si="443"/>
        <v>53403.770261040154</v>
      </c>
      <c r="AU339" s="1">
        <f t="shared" si="402"/>
        <v>55310.025803284923</v>
      </c>
      <c r="AV339" s="1">
        <f t="shared" si="403"/>
        <v>30208.997348655284</v>
      </c>
      <c r="AW339" s="1">
        <f t="shared" si="404"/>
        <v>10680.754052208031</v>
      </c>
      <c r="AX339" s="1">
        <f t="shared" si="463"/>
        <v>189839.54923347262</v>
      </c>
      <c r="AY339" s="1">
        <f t="shared" si="450"/>
        <v>40765.535306789388</v>
      </c>
      <c r="AZ339" s="1">
        <f t="shared" si="451"/>
        <v>9776.5288797140656</v>
      </c>
      <c r="BA339" s="1">
        <f t="shared" si="464"/>
        <v>14164.265232229529</v>
      </c>
      <c r="BB339" s="1">
        <f t="shared" si="465"/>
        <v>31466.423452443156</v>
      </c>
      <c r="BC339" s="1">
        <f t="shared" si="466"/>
        <v>40150.032835016791</v>
      </c>
      <c r="BD339" s="1">
        <f t="shared" si="467"/>
        <v>8.4937390609350043</v>
      </c>
      <c r="BE339" s="2">
        <f t="shared" si="473"/>
        <v>0.05</v>
      </c>
      <c r="BF339" s="2">
        <f t="shared" si="474"/>
        <v>3.8949976355871406E-2</v>
      </c>
      <c r="BG339" s="2">
        <f t="shared" si="475"/>
        <v>0.05</v>
      </c>
      <c r="BH339" s="2">
        <f t="shared" si="452"/>
        <v>4.8920907565687337E-2</v>
      </c>
      <c r="BI339" s="2">
        <f t="shared" si="468"/>
        <v>2.5000000000000006E-4</v>
      </c>
      <c r="BJ339" s="2">
        <f t="shared" si="453"/>
        <v>1.5171006581229417E-4</v>
      </c>
      <c r="BK339" s="2">
        <f t="shared" si="454"/>
        <v>2.5000000000000006E-4</v>
      </c>
      <c r="BL339" s="2">
        <f t="shared" si="455"/>
        <v>69.137532254106162</v>
      </c>
      <c r="BM339" s="2">
        <f t="shared" si="456"/>
        <v>22.915044879439566</v>
      </c>
      <c r="BN339" s="2">
        <f t="shared" si="457"/>
        <v>13.350942565260041</v>
      </c>
      <c r="BO339" s="2">
        <f t="shared" si="469"/>
        <v>2135.7412272080983</v>
      </c>
      <c r="BP339" s="2">
        <f t="shared" si="470"/>
        <v>137.09311548260104</v>
      </c>
      <c r="BQ339" s="2">
        <f t="shared" si="471"/>
        <v>6.8456779301035073</v>
      </c>
      <c r="BR339" s="11">
        <f t="shared" si="472"/>
        <v>2.9389398174381215E-2</v>
      </c>
      <c r="BS339" s="17">
        <f t="shared" si="448"/>
        <v>3.8157265252517515E-5</v>
      </c>
      <c r="BT339" s="17">
        <f t="shared" si="449"/>
        <v>2.6993023448540422E-4</v>
      </c>
      <c r="BU339" s="12">
        <f>(BU$3*temperature!$I449+BU$4*temperature!$I449^2+BU$5*temperature!$I449^6)*(K339/K$56)^$BW$1</f>
        <v>-33.312269237651691</v>
      </c>
      <c r="BV339" s="12">
        <f>(BV$3*temperature!$I449+BV$4*temperature!$I449^2+BV$5*temperature!$I449^6)*(L339/L$56)^$BW$1</f>
        <v>-22.462566192208996</v>
      </c>
      <c r="BW339" s="12">
        <f>(BW$3*temperature!$I449+BW$4*temperature!$I449^2+BW$5*temperature!$I449^6)*(M339/M$56)^$BW$1</f>
        <v>-19.862008575423474</v>
      </c>
      <c r="BX339" s="12">
        <f>(BX$3*temperature!$M449+BX$4*temperature!$M449^2+BX$5*temperature!$M449^6)*(K339/K$56)^$BW$1</f>
        <v>-33.312274968233979</v>
      </c>
      <c r="BY339" s="12">
        <f>(BY$3*temperature!$M449+BY$4*temperature!$M449^2+BY$5*temperature!$M449^6)*(L339/L$56)^$BW$1</f>
        <v>-22.462569796242335</v>
      </c>
      <c r="BZ339" s="12">
        <f>(BZ$3*temperature!$M449+BZ$4*temperature!$M449^2+BZ$5*temperature!$M449^6)*(M339/M$56)^$BW$1</f>
        <v>-19.862011543545716</v>
      </c>
      <c r="CA339" s="19">
        <f t="shared" si="458"/>
        <v>-5.7305822878106483E-6</v>
      </c>
      <c r="CB339" s="19">
        <f t="shared" si="459"/>
        <v>-3.6040333384335099E-6</v>
      </c>
      <c r="CC339" s="19">
        <f t="shared" si="460"/>
        <v>-2.9681222422084375E-6</v>
      </c>
      <c r="CD339" s="19">
        <f t="shared" si="461"/>
        <v>-2.2876733571888713E-2</v>
      </c>
      <c r="CE339" s="19">
        <f t="shared" si="462"/>
        <v>-8.7291359101373009E-7</v>
      </c>
      <c r="CF339" s="19"/>
      <c r="CG339" s="19"/>
      <c r="CH339" s="19"/>
    </row>
    <row r="340" spans="1:86" x14ac:dyDescent="0.3">
      <c r="A340" s="2">
        <f t="shared" si="405"/>
        <v>2294</v>
      </c>
      <c r="B340" s="5">
        <f t="shared" si="406"/>
        <v>1165.4057573092614</v>
      </c>
      <c r="C340" s="5">
        <f t="shared" si="407"/>
        <v>2964.170320501376</v>
      </c>
      <c r="D340" s="5">
        <f t="shared" si="408"/>
        <v>4369.9575858980279</v>
      </c>
      <c r="E340" s="15">
        <f t="shared" si="409"/>
        <v>1.937010050386078E-9</v>
      </c>
      <c r="F340" s="15">
        <f t="shared" si="410"/>
        <v>3.8160396864005389E-9</v>
      </c>
      <c r="G340" s="15">
        <f t="shared" si="411"/>
        <v>7.7903092750951451E-9</v>
      </c>
      <c r="H340" s="5">
        <f t="shared" si="412"/>
        <v>276146.39519476827</v>
      </c>
      <c r="I340" s="5">
        <f t="shared" si="413"/>
        <v>151114.46429305218</v>
      </c>
      <c r="J340" s="5">
        <f t="shared" si="414"/>
        <v>53435.240349968939</v>
      </c>
      <c r="K340" s="5">
        <f t="shared" si="415"/>
        <v>236953.00410420733</v>
      </c>
      <c r="L340" s="5">
        <f t="shared" si="416"/>
        <v>50980.358061034713</v>
      </c>
      <c r="M340" s="5">
        <f t="shared" si="417"/>
        <v>12227.862467682962</v>
      </c>
      <c r="N340" s="15">
        <f t="shared" si="418"/>
        <v>-1.4598957447266026E-3</v>
      </c>
      <c r="O340" s="15">
        <f t="shared" si="419"/>
        <v>4.5997536637920611E-4</v>
      </c>
      <c r="P340" s="15">
        <f t="shared" si="420"/>
        <v>5.8927810710596162E-4</v>
      </c>
      <c r="Q340" s="5">
        <f t="shared" si="421"/>
        <v>1812.0550991872235</v>
      </c>
      <c r="R340" s="5">
        <f t="shared" si="422"/>
        <v>2789.1713728787431</v>
      </c>
      <c r="S340" s="5">
        <f t="shared" si="423"/>
        <v>2177.6034839916774</v>
      </c>
      <c r="T340" s="5">
        <f t="shared" si="424"/>
        <v>6.56193646094553</v>
      </c>
      <c r="U340" s="5">
        <f t="shared" si="425"/>
        <v>18.457342160640419</v>
      </c>
      <c r="V340" s="5">
        <f t="shared" si="426"/>
        <v>40.75219779549365</v>
      </c>
      <c r="W340" s="15">
        <f t="shared" si="427"/>
        <v>-1.0734613539272964E-2</v>
      </c>
      <c r="X340" s="15">
        <f t="shared" si="428"/>
        <v>-1.217998157191269E-2</v>
      </c>
      <c r="Y340" s="15">
        <f t="shared" si="429"/>
        <v>-9.7425357312937999E-3</v>
      </c>
      <c r="Z340" s="5">
        <f t="shared" si="444"/>
        <v>1273.943314773376</v>
      </c>
      <c r="AA340" s="5">
        <f t="shared" si="445"/>
        <v>8484.8147334815676</v>
      </c>
      <c r="AB340" s="5">
        <f t="shared" si="446"/>
        <v>78054.731863234978</v>
      </c>
      <c r="AC340" s="16">
        <f t="shared" si="430"/>
        <v>0.73102701468774611</v>
      </c>
      <c r="AD340" s="16">
        <f t="shared" si="431"/>
        <v>3.1282302732585192</v>
      </c>
      <c r="AE340" s="16">
        <f t="shared" si="432"/>
        <v>37.385294066630649</v>
      </c>
      <c r="AF340" s="15">
        <f t="shared" si="433"/>
        <v>-4.0504037456468023E-3</v>
      </c>
      <c r="AG340" s="15">
        <f t="shared" si="434"/>
        <v>2.9673830763510267E-4</v>
      </c>
      <c r="AH340" s="15">
        <f t="shared" si="435"/>
        <v>9.7937136394747881E-3</v>
      </c>
      <c r="AI340" s="1">
        <f t="shared" si="399"/>
        <v>559333.56035581732</v>
      </c>
      <c r="AJ340" s="1">
        <f t="shared" si="400"/>
        <v>300298.96197840519</v>
      </c>
      <c r="AK340" s="1">
        <f t="shared" si="401"/>
        <v>106074.10300832178</v>
      </c>
      <c r="AL340" s="14">
        <f t="shared" si="436"/>
        <v>103.40472292660661</v>
      </c>
      <c r="AM340" s="14">
        <f t="shared" si="437"/>
        <v>26.112370864175205</v>
      </c>
      <c r="AN340" s="14">
        <f t="shared" si="438"/>
        <v>8.0653119098228441</v>
      </c>
      <c r="AO340" s="11">
        <f t="shared" si="439"/>
        <v>1.1877021300183055E-3</v>
      </c>
      <c r="AP340" s="11">
        <f t="shared" si="440"/>
        <v>1.4961914315038253E-3</v>
      </c>
      <c r="AQ340" s="11">
        <f t="shared" si="441"/>
        <v>1.3572344092595034E-3</v>
      </c>
      <c r="AR340" s="1">
        <f t="shared" si="447"/>
        <v>276146.39519476827</v>
      </c>
      <c r="AS340" s="1">
        <f t="shared" si="442"/>
        <v>151114.46429305218</v>
      </c>
      <c r="AT340" s="1">
        <f t="shared" si="443"/>
        <v>53435.240349968939</v>
      </c>
      <c r="AU340" s="1">
        <f t="shared" si="402"/>
        <v>55229.279038953653</v>
      </c>
      <c r="AV340" s="1">
        <f t="shared" si="403"/>
        <v>30222.892858610438</v>
      </c>
      <c r="AW340" s="1">
        <f t="shared" si="404"/>
        <v>10687.048069993789</v>
      </c>
      <c r="AX340" s="1">
        <f t="shared" si="463"/>
        <v>189562.40328336586</v>
      </c>
      <c r="AY340" s="1">
        <f t="shared" si="450"/>
        <v>40784.286448827777</v>
      </c>
      <c r="AZ340" s="1">
        <f t="shared" si="451"/>
        <v>9782.2899741463698</v>
      </c>
      <c r="BA340" s="1">
        <f t="shared" si="464"/>
        <v>14162.562645637772</v>
      </c>
      <c r="BB340" s="1">
        <f t="shared" si="465"/>
        <v>31467.786704369955</v>
      </c>
      <c r="BC340" s="1">
        <f t="shared" si="466"/>
        <v>40152.607509699235</v>
      </c>
      <c r="BD340" s="1">
        <f t="shared" si="467"/>
        <v>8.2467058678128815</v>
      </c>
      <c r="BE340" s="2">
        <f t="shared" si="473"/>
        <v>0.05</v>
      </c>
      <c r="BF340" s="2">
        <f t="shared" si="474"/>
        <v>3.8949976355871406E-2</v>
      </c>
      <c r="BG340" s="2">
        <f t="shared" si="475"/>
        <v>0.05</v>
      </c>
      <c r="BH340" s="2">
        <f t="shared" si="452"/>
        <v>4.8932312068276494E-2</v>
      </c>
      <c r="BI340" s="2">
        <f t="shared" si="468"/>
        <v>2.5000000000000006E-4</v>
      </c>
      <c r="BJ340" s="2">
        <f t="shared" si="453"/>
        <v>1.5171006581229417E-4</v>
      </c>
      <c r="BK340" s="2">
        <f t="shared" si="454"/>
        <v>2.5000000000000006E-4</v>
      </c>
      <c r="BL340" s="2">
        <f t="shared" si="455"/>
        <v>69.036598798692083</v>
      </c>
      <c r="BM340" s="2">
        <f t="shared" si="456"/>
        <v>22.925585323088523</v>
      </c>
      <c r="BN340" s="2">
        <f t="shared" si="457"/>
        <v>13.358810087492238</v>
      </c>
      <c r="BO340" s="2">
        <f t="shared" si="469"/>
        <v>2167.6505696322324</v>
      </c>
      <c r="BP340" s="2">
        <f t="shared" si="470"/>
        <v>138.7397367209077</v>
      </c>
      <c r="BQ340" s="2">
        <f t="shared" si="471"/>
        <v>6.8458681587166907</v>
      </c>
      <c r="BR340" s="11">
        <f t="shared" si="472"/>
        <v>2.9370499840055991E-2</v>
      </c>
      <c r="BS340" s="17">
        <f t="shared" si="448"/>
        <v>3.706786306541461E-5</v>
      </c>
      <c r="BT340" s="17">
        <f t="shared" si="449"/>
        <v>2.620681888207808E-4</v>
      </c>
      <c r="BU340" s="12">
        <f>(BU$3*temperature!$I450+BU$4*temperature!$I450^2+BU$5*temperature!$I450^6)*(K340/K$56)^$BW$1</f>
        <v>-33.472416521326515</v>
      </c>
      <c r="BV340" s="12">
        <f>(BV$3*temperature!$I450+BV$4*temperature!$I450^2+BV$5*temperature!$I450^6)*(L340/L$56)^$BW$1</f>
        <v>-22.553000275115458</v>
      </c>
      <c r="BW340" s="12">
        <f>(BW$3*temperature!$I450+BW$4*temperature!$I450^2+BW$5*temperature!$I450^6)*(M340/M$56)^$BW$1</f>
        <v>-19.935681569673431</v>
      </c>
      <c r="BX340" s="12">
        <f>(BX$3*temperature!$M450+BX$4*temperature!$M450^2+BX$5*temperature!$M450^6)*(K340/K$56)^$BW$1</f>
        <v>-33.472422247823118</v>
      </c>
      <c r="BY340" s="12">
        <f>(BY$3*temperature!$M450+BY$4*temperature!$M450^2+BY$5*temperature!$M450^6)*(L340/L$56)^$BW$1</f>
        <v>-22.553003874530059</v>
      </c>
      <c r="BZ340" s="12">
        <f>(BZ$3*temperature!$M450+BZ$4*temperature!$M450^2+BZ$5*temperature!$M450^6)*(M340/M$56)^$BW$1</f>
        <v>-19.935684533607585</v>
      </c>
      <c r="CA340" s="19">
        <f t="shared" si="458"/>
        <v>-5.7264966031311815E-6</v>
      </c>
      <c r="CB340" s="19">
        <f t="shared" si="459"/>
        <v>-3.5994146010409622E-6</v>
      </c>
      <c r="CC340" s="19">
        <f t="shared" si="460"/>
        <v>-2.9639341541098929E-6</v>
      </c>
      <c r="CD340" s="19">
        <f t="shared" si="461"/>
        <v>-2.2836535371610001E-2</v>
      </c>
      <c r="CE340" s="19">
        <f t="shared" si="462"/>
        <v>-8.4650156604333667E-7</v>
      </c>
      <c r="CF340" s="19"/>
      <c r="CG340" s="19"/>
      <c r="CH340" s="19"/>
    </row>
    <row r="341" spans="1:86" x14ac:dyDescent="0.3">
      <c r="A341" s="2">
        <f t="shared" si="405"/>
        <v>2295</v>
      </c>
      <c r="B341" s="5">
        <f t="shared" si="406"/>
        <v>1165.405759453794</v>
      </c>
      <c r="C341" s="5">
        <f t="shared" si="407"/>
        <v>2964.1703312471977</v>
      </c>
      <c r="D341" s="5">
        <f t="shared" si="408"/>
        <v>4369.9576182391829</v>
      </c>
      <c r="E341" s="15">
        <f t="shared" si="409"/>
        <v>1.840159547866774E-9</v>
      </c>
      <c r="F341" s="15">
        <f t="shared" si="410"/>
        <v>3.6252377020805117E-9</v>
      </c>
      <c r="G341" s="15">
        <f t="shared" si="411"/>
        <v>7.4007938113403873E-9</v>
      </c>
      <c r="H341" s="5">
        <f t="shared" si="412"/>
        <v>275737.44388547575</v>
      </c>
      <c r="I341" s="5">
        <f t="shared" si="413"/>
        <v>151181.18007915749</v>
      </c>
      <c r="J341" s="5">
        <f t="shared" si="414"/>
        <v>53465.85832232445</v>
      </c>
      <c r="K341" s="5">
        <f t="shared" si="415"/>
        <v>236602.09471996193</v>
      </c>
      <c r="L341" s="5">
        <f t="shared" si="416"/>
        <v>51002.86528255845</v>
      </c>
      <c r="M341" s="5">
        <f t="shared" si="417"/>
        <v>12234.868846134899</v>
      </c>
      <c r="N341" s="15">
        <f t="shared" si="418"/>
        <v>-1.4809239729709489E-3</v>
      </c>
      <c r="O341" s="15">
        <f t="shared" si="419"/>
        <v>4.4148810208022304E-4</v>
      </c>
      <c r="P341" s="15">
        <f t="shared" si="420"/>
        <v>5.7298472815303647E-4</v>
      </c>
      <c r="Q341" s="5">
        <f t="shared" si="421"/>
        <v>1789.9486819480742</v>
      </c>
      <c r="R341" s="5">
        <f t="shared" si="422"/>
        <v>2756.4157146661314</v>
      </c>
      <c r="S341" s="5">
        <f t="shared" si="423"/>
        <v>2157.6236976601272</v>
      </c>
      <c r="T341" s="5">
        <f t="shared" si="424"/>
        <v>6.4914966089680153</v>
      </c>
      <c r="U341" s="5">
        <f t="shared" si="425"/>
        <v>18.232532073257332</v>
      </c>
      <c r="V341" s="5">
        <f t="shared" si="426"/>
        <v>40.3551680523423</v>
      </c>
      <c r="W341" s="15">
        <f t="shared" si="427"/>
        <v>-1.0734613539272964E-2</v>
      </c>
      <c r="X341" s="15">
        <f t="shared" si="428"/>
        <v>-1.217998157191269E-2</v>
      </c>
      <c r="Y341" s="15">
        <f t="shared" si="429"/>
        <v>-9.7425357312937999E-3</v>
      </c>
      <c r="Z341" s="5">
        <f t="shared" si="444"/>
        <v>1253.3310259623029</v>
      </c>
      <c r="AA341" s="5">
        <f t="shared" si="445"/>
        <v>8387.8133952421904</v>
      </c>
      <c r="AB341" s="5">
        <f t="shared" si="446"/>
        <v>78097.273419955964</v>
      </c>
      <c r="AC341" s="16">
        <f t="shared" si="430"/>
        <v>0.72806606012928587</v>
      </c>
      <c r="AD341" s="16">
        <f t="shared" si="431"/>
        <v>3.1291585390156986</v>
      </c>
      <c r="AE341" s="16">
        <f t="shared" si="432"/>
        <v>37.751434931046788</v>
      </c>
      <c r="AF341" s="15">
        <f t="shared" si="433"/>
        <v>-4.0504037456468023E-3</v>
      </c>
      <c r="AG341" s="15">
        <f t="shared" si="434"/>
        <v>2.9673830763510267E-4</v>
      </c>
      <c r="AH341" s="15">
        <f t="shared" si="435"/>
        <v>9.7937136394747881E-3</v>
      </c>
      <c r="AI341" s="1">
        <f t="shared" si="399"/>
        <v>558629.48335918924</v>
      </c>
      <c r="AJ341" s="1">
        <f t="shared" si="400"/>
        <v>300491.95863917511</v>
      </c>
      <c r="AK341" s="1">
        <f t="shared" si="401"/>
        <v>106153.7407774834</v>
      </c>
      <c r="AL341" s="14">
        <f t="shared" si="436"/>
        <v>103.52630879618376</v>
      </c>
      <c r="AM341" s="14">
        <f t="shared" si="437"/>
        <v>26.151049278663002</v>
      </c>
      <c r="AN341" s="14">
        <f t="shared" si="438"/>
        <v>8.0761489634798131</v>
      </c>
      <c r="AO341" s="11">
        <f t="shared" si="439"/>
        <v>1.1758251087181223E-3</v>
      </c>
      <c r="AP341" s="11">
        <f t="shared" si="440"/>
        <v>1.4812295171887869E-3</v>
      </c>
      <c r="AQ341" s="11">
        <f t="shared" si="441"/>
        <v>1.3436620651669084E-3</v>
      </c>
      <c r="AR341" s="1">
        <f t="shared" si="447"/>
        <v>275737.44388547575</v>
      </c>
      <c r="AS341" s="1">
        <f t="shared" si="442"/>
        <v>151181.18007915749</v>
      </c>
      <c r="AT341" s="1">
        <f t="shared" si="443"/>
        <v>53465.85832232445</v>
      </c>
      <c r="AU341" s="1">
        <f t="shared" si="402"/>
        <v>55147.488777095154</v>
      </c>
      <c r="AV341" s="1">
        <f t="shared" si="403"/>
        <v>30236.236015831499</v>
      </c>
      <c r="AW341" s="1">
        <f t="shared" si="404"/>
        <v>10693.171664464891</v>
      </c>
      <c r="AX341" s="1">
        <f t="shared" si="463"/>
        <v>189281.67577596955</v>
      </c>
      <c r="AY341" s="1">
        <f t="shared" si="450"/>
        <v>40802.29222604676</v>
      </c>
      <c r="AZ341" s="1">
        <f t="shared" si="451"/>
        <v>9787.8950769079202</v>
      </c>
      <c r="BA341" s="1">
        <f t="shared" si="464"/>
        <v>14160.835515162082</v>
      </c>
      <c r="BB341" s="1">
        <f t="shared" si="465"/>
        <v>31469.09517559113</v>
      </c>
      <c r="BC341" s="1">
        <f t="shared" si="466"/>
        <v>40155.111008758562</v>
      </c>
      <c r="BD341" s="1">
        <f t="shared" si="467"/>
        <v>8.0068434723261532</v>
      </c>
      <c r="BE341" s="2">
        <f t="shared" si="473"/>
        <v>0.05</v>
      </c>
      <c r="BF341" s="2">
        <f t="shared" si="474"/>
        <v>3.8949976355871406E-2</v>
      </c>
      <c r="BG341" s="2">
        <f t="shared" si="475"/>
        <v>0.05</v>
      </c>
      <c r="BH341" s="2">
        <f t="shared" si="452"/>
        <v>4.8943615138949043E-2</v>
      </c>
      <c r="BI341" s="2">
        <f t="shared" si="468"/>
        <v>2.5000000000000006E-4</v>
      </c>
      <c r="BJ341" s="2">
        <f t="shared" si="453"/>
        <v>1.5171006581229417E-4</v>
      </c>
      <c r="BK341" s="2">
        <f t="shared" si="454"/>
        <v>2.5000000000000006E-4</v>
      </c>
      <c r="BL341" s="2">
        <f t="shared" si="455"/>
        <v>68.934360971368946</v>
      </c>
      <c r="BM341" s="2">
        <f t="shared" si="456"/>
        <v>22.935706779389278</v>
      </c>
      <c r="BN341" s="2">
        <f t="shared" si="457"/>
        <v>13.366464580581116</v>
      </c>
      <c r="BO341" s="2">
        <f t="shared" si="469"/>
        <v>2200.0368471989723</v>
      </c>
      <c r="BP341" s="2">
        <f t="shared" si="470"/>
        <v>140.40616098770272</v>
      </c>
      <c r="BQ341" s="2">
        <f t="shared" si="471"/>
        <v>6.8460595333232837</v>
      </c>
      <c r="BR341" s="11">
        <f t="shared" si="472"/>
        <v>2.9351731567256206E-2</v>
      </c>
      <c r="BS341" s="17">
        <f t="shared" si="448"/>
        <v>3.6010224764721967E-5</v>
      </c>
      <c r="BT341" s="17">
        <f t="shared" si="449"/>
        <v>2.5443513477745706E-4</v>
      </c>
      <c r="BU341" s="12">
        <f>(BU$3*temperature!$I451+BU$4*temperature!$I451^2+BU$5*temperature!$I451^6)*(K341/K$56)^$BW$1</f>
        <v>-33.632499704555087</v>
      </c>
      <c r="BV341" s="12">
        <f>(BV$3*temperature!$I451+BV$4*temperature!$I451^2+BV$5*temperature!$I451^6)*(L341/L$56)^$BW$1</f>
        <v>-22.643287416429832</v>
      </c>
      <c r="BW341" s="12">
        <f>(BW$3*temperature!$I451+BW$4*temperature!$I451^2+BW$5*temperature!$I451^6)*(M341/M$56)^$BW$1</f>
        <v>-20.00921671224344</v>
      </c>
      <c r="BX341" s="12">
        <f>(BX$3*temperature!$M451+BX$4*temperature!$M451^2+BX$5*temperature!$M451^6)*(K341/K$56)^$BW$1</f>
        <v>-33.632505426999842</v>
      </c>
      <c r="BY341" s="12">
        <f>(BY$3*temperature!$M451+BY$4*temperature!$M451^2+BY$5*temperature!$M451^6)*(L341/L$56)^$BW$1</f>
        <v>-22.643291011251456</v>
      </c>
      <c r="BZ341" s="12">
        <f>(BZ$3*temperature!$M451+BZ$4*temperature!$M451^2+BZ$5*temperature!$M451^6)*(M341/M$56)^$BW$1</f>
        <v>-20.009219672012502</v>
      </c>
      <c r="CA341" s="19">
        <f t="shared" si="458"/>
        <v>-5.7224447544967916E-6</v>
      </c>
      <c r="CB341" s="19">
        <f t="shared" si="459"/>
        <v>-3.5948216243752995E-6</v>
      </c>
      <c r="CC341" s="19">
        <f t="shared" si="460"/>
        <v>-2.9597690627269913E-6</v>
      </c>
      <c r="CD341" s="19">
        <f t="shared" si="461"/>
        <v>-2.2796082581024855E-2</v>
      </c>
      <c r="CE341" s="19">
        <f t="shared" si="462"/>
        <v>-8.2089205749786832E-7</v>
      </c>
      <c r="CF341" s="19"/>
      <c r="CG341" s="19"/>
      <c r="CH341" s="19"/>
    </row>
    <row r="342" spans="1:86" x14ac:dyDescent="0.3">
      <c r="A342" s="2">
        <f t="shared" si="405"/>
        <v>2296</v>
      </c>
      <c r="B342" s="5">
        <f t="shared" si="406"/>
        <v>1165.4057614910998</v>
      </c>
      <c r="C342" s="5">
        <f t="shared" si="407"/>
        <v>2964.1703414557287</v>
      </c>
      <c r="D342" s="5">
        <f t="shared" si="408"/>
        <v>4369.9576489632809</v>
      </c>
      <c r="E342" s="15">
        <f t="shared" si="409"/>
        <v>1.7481515704734353E-9</v>
      </c>
      <c r="F342" s="15">
        <f t="shared" si="410"/>
        <v>3.443975816976486E-9</v>
      </c>
      <c r="G342" s="15">
        <f t="shared" si="411"/>
        <v>7.0307541207733676E-9</v>
      </c>
      <c r="H342" s="5">
        <f t="shared" si="412"/>
        <v>275323.32307462237</v>
      </c>
      <c r="I342" s="5">
        <f t="shared" si="413"/>
        <v>151245.1576182936</v>
      </c>
      <c r="J342" s="5">
        <f t="shared" si="414"/>
        <v>53495.631516927278</v>
      </c>
      <c r="K342" s="5">
        <f t="shared" si="415"/>
        <v>236246.74956330651</v>
      </c>
      <c r="L342" s="5">
        <f t="shared" si="416"/>
        <v>51024.448731247961</v>
      </c>
      <c r="M342" s="5">
        <f t="shared" si="417"/>
        <v>12241.681914152752</v>
      </c>
      <c r="N342" s="15">
        <f t="shared" si="418"/>
        <v>-1.5018681769322084E-3</v>
      </c>
      <c r="O342" s="15">
        <f t="shared" si="419"/>
        <v>4.2318110109973439E-4</v>
      </c>
      <c r="P342" s="15">
        <f t="shared" si="420"/>
        <v>5.5685664501470278E-4</v>
      </c>
      <c r="Q342" s="5">
        <f t="shared" si="421"/>
        <v>1768.0748682262799</v>
      </c>
      <c r="R342" s="5">
        <f t="shared" si="422"/>
        <v>2723.9948869772629</v>
      </c>
      <c r="S342" s="5">
        <f t="shared" si="423"/>
        <v>2137.7927682838267</v>
      </c>
      <c r="T342" s="5">
        <f t="shared" si="424"/>
        <v>6.4218129015792424</v>
      </c>
      <c r="U342" s="5">
        <f t="shared" si="425"/>
        <v>18.010460168595749</v>
      </c>
      <c r="V342" s="5">
        <f t="shared" si="426"/>
        <v>39.962006385649993</v>
      </c>
      <c r="W342" s="15">
        <f t="shared" si="427"/>
        <v>-1.0734613539272964E-2</v>
      </c>
      <c r="X342" s="15">
        <f t="shared" si="428"/>
        <v>-1.217998157191269E-2</v>
      </c>
      <c r="Y342" s="15">
        <f t="shared" si="429"/>
        <v>-9.7425357312937999E-3</v>
      </c>
      <c r="Z342" s="5">
        <f t="shared" si="444"/>
        <v>1233.0262752070842</v>
      </c>
      <c r="AA342" s="5">
        <f t="shared" si="445"/>
        <v>8291.7677838314266</v>
      </c>
      <c r="AB342" s="5">
        <f t="shared" si="446"/>
        <v>78138.56572014105</v>
      </c>
      <c r="AC342" s="16">
        <f t="shared" si="430"/>
        <v>0.72511709863225993</v>
      </c>
      <c r="AD342" s="16">
        <f t="shared" si="431"/>
        <v>3.1300870802248881</v>
      </c>
      <c r="AE342" s="16">
        <f t="shared" si="432"/>
        <v>38.121161674240724</v>
      </c>
      <c r="AF342" s="15">
        <f t="shared" si="433"/>
        <v>-4.0504037456468023E-3</v>
      </c>
      <c r="AG342" s="15">
        <f t="shared" si="434"/>
        <v>2.9673830763510267E-4</v>
      </c>
      <c r="AH342" s="15">
        <f t="shared" si="435"/>
        <v>9.7937136394747881E-3</v>
      </c>
      <c r="AI342" s="1">
        <f t="shared" si="399"/>
        <v>557914.02380036551</v>
      </c>
      <c r="AJ342" s="1">
        <f t="shared" si="400"/>
        <v>300678.99879108905</v>
      </c>
      <c r="AK342" s="1">
        <f t="shared" si="401"/>
        <v>106231.53836419995</v>
      </c>
      <c r="AL342" s="14">
        <f t="shared" si="436"/>
        <v>103.64682034114625</v>
      </c>
      <c r="AM342" s="14">
        <f t="shared" si="437"/>
        <v>26.189397627699048</v>
      </c>
      <c r="AN342" s="14">
        <f t="shared" si="438"/>
        <v>8.0868920623247309</v>
      </c>
      <c r="AO342" s="11">
        <f t="shared" si="439"/>
        <v>1.1640668576309411E-3</v>
      </c>
      <c r="AP342" s="11">
        <f t="shared" si="440"/>
        <v>1.466417222016899E-3</v>
      </c>
      <c r="AQ342" s="11">
        <f t="shared" si="441"/>
        <v>1.3302254445152393E-3</v>
      </c>
      <c r="AR342" s="1">
        <f t="shared" si="447"/>
        <v>275323.32307462237</v>
      </c>
      <c r="AS342" s="1">
        <f t="shared" si="442"/>
        <v>151245.1576182936</v>
      </c>
      <c r="AT342" s="1">
        <f t="shared" si="443"/>
        <v>53495.631516927278</v>
      </c>
      <c r="AU342" s="1">
        <f t="shared" si="402"/>
        <v>55064.664614924477</v>
      </c>
      <c r="AV342" s="1">
        <f t="shared" si="403"/>
        <v>30249.031523658719</v>
      </c>
      <c r="AW342" s="1">
        <f t="shared" si="404"/>
        <v>10699.126303385456</v>
      </c>
      <c r="AX342" s="1">
        <f t="shared" si="463"/>
        <v>188997.39965064521</v>
      </c>
      <c r="AY342" s="1">
        <f t="shared" si="450"/>
        <v>40819.558984998373</v>
      </c>
      <c r="AZ342" s="1">
        <f t="shared" si="451"/>
        <v>9793.3455313222021</v>
      </c>
      <c r="BA342" s="1">
        <f t="shared" si="464"/>
        <v>14159.08393842421</v>
      </c>
      <c r="BB342" s="1">
        <f t="shared" si="465"/>
        <v>31470.349399498598</v>
      </c>
      <c r="BC342" s="1">
        <f t="shared" si="466"/>
        <v>40157.544053747355</v>
      </c>
      <c r="BD342" s="1">
        <f t="shared" si="467"/>
        <v>7.7739442630631936</v>
      </c>
      <c r="BE342" s="2">
        <f t="shared" si="473"/>
        <v>0.05</v>
      </c>
      <c r="BF342" s="2">
        <f t="shared" si="474"/>
        <v>3.8949976355871406E-2</v>
      </c>
      <c r="BG342" s="2">
        <f t="shared" si="475"/>
        <v>0.05</v>
      </c>
      <c r="BH342" s="2">
        <f t="shared" si="452"/>
        <v>4.8954817265802281E-2</v>
      </c>
      <c r="BI342" s="2">
        <f t="shared" si="468"/>
        <v>2.5000000000000006E-4</v>
      </c>
      <c r="BJ342" s="2">
        <f t="shared" si="453"/>
        <v>1.5171006581229417E-4</v>
      </c>
      <c r="BK342" s="2">
        <f t="shared" si="454"/>
        <v>2.5000000000000006E-4</v>
      </c>
      <c r="BL342" s="2">
        <f t="shared" si="455"/>
        <v>68.830830768655602</v>
      </c>
      <c r="BM342" s="2">
        <f t="shared" si="456"/>
        <v>22.945412816062127</v>
      </c>
      <c r="BN342" s="2">
        <f t="shared" si="457"/>
        <v>13.373907879231822</v>
      </c>
      <c r="BO342" s="2">
        <f t="shared" si="469"/>
        <v>2232.9071862510186</v>
      </c>
      <c r="BP342" s="2">
        <f t="shared" si="470"/>
        <v>142.09262648815985</v>
      </c>
      <c r="BQ342" s="2">
        <f t="shared" si="471"/>
        <v>6.8462520426246085</v>
      </c>
      <c r="BR342" s="11">
        <f t="shared" si="472"/>
        <v>2.9333091480008039E-2</v>
      </c>
      <c r="BS342" s="17">
        <f t="shared" si="448"/>
        <v>3.4983401358730912E-5</v>
      </c>
      <c r="BT342" s="17">
        <f t="shared" si="449"/>
        <v>2.4702440269656022E-4</v>
      </c>
      <c r="BU342" s="12">
        <f>(BU$3*temperature!$I452+BU$4*temperature!$I452^2+BU$5*temperature!$I452^6)*(K342/K$56)^$BW$1</f>
        <v>-33.792521153985682</v>
      </c>
      <c r="BV342" s="12">
        <f>(BV$3*temperature!$I452+BV$4*temperature!$I452^2+BV$5*temperature!$I452^6)*(L342/L$56)^$BW$1</f>
        <v>-22.733428584300178</v>
      </c>
      <c r="BW342" s="12">
        <f>(BW$3*temperature!$I452+BW$4*temperature!$I452^2+BW$5*temperature!$I452^6)*(M342/M$56)^$BW$1</f>
        <v>-20.08261480379732</v>
      </c>
      <c r="BX342" s="12">
        <f>(BX$3*temperature!$M452+BX$4*temperature!$M452^2+BX$5*temperature!$M452^6)*(K342/K$56)^$BW$1</f>
        <v>-33.79252687241226</v>
      </c>
      <c r="BY342" s="12">
        <f>(BY$3*temperature!$M452+BY$4*temperature!$M452^2+BY$5*temperature!$M452^6)*(L342/L$56)^$BW$1</f>
        <v>-22.733432174554284</v>
      </c>
      <c r="BZ342" s="12">
        <f>(BZ$3*temperature!$M452+BZ$4*temperature!$M452^2+BZ$5*temperature!$M452^6)*(M342/M$56)^$BW$1</f>
        <v>-20.082617759424014</v>
      </c>
      <c r="CA342" s="19">
        <f t="shared" si="458"/>
        <v>-5.7184265784826493E-6</v>
      </c>
      <c r="CB342" s="19">
        <f t="shared" si="459"/>
        <v>-3.5902541064558591E-6</v>
      </c>
      <c r="CC342" s="19">
        <f t="shared" si="460"/>
        <v>-2.9556266945007792E-6</v>
      </c>
      <c r="CD342" s="19">
        <f t="shared" si="461"/>
        <v>-2.2755378731173358E-2</v>
      </c>
      <c r="CE342" s="19">
        <f t="shared" si="462"/>
        <v>-7.960605472225665E-7</v>
      </c>
      <c r="CF342" s="19"/>
      <c r="CG342" s="19"/>
      <c r="CH342" s="19"/>
    </row>
    <row r="343" spans="1:86" x14ac:dyDescent="0.3">
      <c r="A343" s="2">
        <f t="shared" si="405"/>
        <v>2297</v>
      </c>
      <c r="B343" s="5">
        <f t="shared" si="406"/>
        <v>1165.4057634265405</v>
      </c>
      <c r="C343" s="5">
        <f t="shared" si="407"/>
        <v>2964.1703511538331</v>
      </c>
      <c r="D343" s="5">
        <f t="shared" si="408"/>
        <v>4369.9576781511742</v>
      </c>
      <c r="E343" s="15">
        <f t="shared" si="409"/>
        <v>1.6607439919497635E-9</v>
      </c>
      <c r="F343" s="15">
        <f t="shared" si="410"/>
        <v>3.2717770261276618E-9</v>
      </c>
      <c r="G343" s="15">
        <f t="shared" si="411"/>
        <v>6.6792164147346991E-9</v>
      </c>
      <c r="H343" s="5">
        <f t="shared" si="412"/>
        <v>274904.08028248802</v>
      </c>
      <c r="I343" s="5">
        <f t="shared" si="413"/>
        <v>151306.42034809571</v>
      </c>
      <c r="J343" s="5">
        <f t="shared" si="414"/>
        <v>53524.567244511833</v>
      </c>
      <c r="K343" s="5">
        <f t="shared" si="415"/>
        <v>235887.00940881882</v>
      </c>
      <c r="L343" s="5">
        <f t="shared" si="416"/>
        <v>51045.116313641753</v>
      </c>
      <c r="M343" s="5">
        <f t="shared" si="417"/>
        <v>12248.30334447468</v>
      </c>
      <c r="N343" s="15">
        <f t="shared" si="418"/>
        <v>-1.5227305990564988E-3</v>
      </c>
      <c r="O343" s="15">
        <f t="shared" si="419"/>
        <v>4.0505253672895591E-4</v>
      </c>
      <c r="P343" s="15">
        <f t="shared" si="420"/>
        <v>5.4089220487529843E-4</v>
      </c>
      <c r="Q343" s="5">
        <f t="shared" si="421"/>
        <v>1746.4318698227905</v>
      </c>
      <c r="R343" s="5">
        <f t="shared" si="422"/>
        <v>2691.9066103810978</v>
      </c>
      <c r="S343" s="5">
        <f t="shared" si="423"/>
        <v>2118.1103099995112</v>
      </c>
      <c r="T343" s="5">
        <f t="shared" si="424"/>
        <v>6.3528772218592717</v>
      </c>
      <c r="U343" s="5">
        <f t="shared" si="425"/>
        <v>17.791093095640587</v>
      </c>
      <c r="V343" s="5">
        <f t="shared" si="426"/>
        <v>39.572675110543607</v>
      </c>
      <c r="W343" s="15">
        <f t="shared" si="427"/>
        <v>-1.0734613539272964E-2</v>
      </c>
      <c r="X343" s="15">
        <f t="shared" si="428"/>
        <v>-1.217998157191269E-2</v>
      </c>
      <c r="Y343" s="15">
        <f t="shared" si="429"/>
        <v>-9.7425357312937999E-3</v>
      </c>
      <c r="Z343" s="5">
        <f t="shared" si="444"/>
        <v>1213.0250300135071</v>
      </c>
      <c r="AA343" s="5">
        <f t="shared" si="445"/>
        <v>8196.6719591263209</v>
      </c>
      <c r="AB343" s="5">
        <f t="shared" si="446"/>
        <v>78178.619654293099</v>
      </c>
      <c r="AC343" s="16">
        <f t="shared" si="430"/>
        <v>0.72218008161992731</v>
      </c>
      <c r="AD343" s="16">
        <f t="shared" si="431"/>
        <v>3.1310158969678246</v>
      </c>
      <c r="AE343" s="16">
        <f t="shared" si="432"/>
        <v>38.494509415282359</v>
      </c>
      <c r="AF343" s="15">
        <f t="shared" si="433"/>
        <v>-4.0504037456468023E-3</v>
      </c>
      <c r="AG343" s="15">
        <f t="shared" si="434"/>
        <v>2.9673830763510267E-4</v>
      </c>
      <c r="AH343" s="15">
        <f t="shared" si="435"/>
        <v>9.7937136394747881E-3</v>
      </c>
      <c r="AI343" s="1">
        <f t="shared" si="399"/>
        <v>557187.28603525343</v>
      </c>
      <c r="AJ343" s="1">
        <f t="shared" si="400"/>
        <v>300860.13043563889</v>
      </c>
      <c r="AK343" s="1">
        <f t="shared" si="401"/>
        <v>106307.51083116542</v>
      </c>
      <c r="AL343" s="14">
        <f t="shared" si="436"/>
        <v>103.76626565131961</v>
      </c>
      <c r="AM343" s="14">
        <f t="shared" si="437"/>
        <v>26.227418165577401</v>
      </c>
      <c r="AN343" s="14">
        <f t="shared" si="438"/>
        <v>8.0975418780171999</v>
      </c>
      <c r="AO343" s="11">
        <f t="shared" si="439"/>
        <v>1.1524261890546318E-3</v>
      </c>
      <c r="AP343" s="11">
        <f t="shared" si="440"/>
        <v>1.45175304979673E-3</v>
      </c>
      <c r="AQ343" s="11">
        <f t="shared" si="441"/>
        <v>1.3169231900700868E-3</v>
      </c>
      <c r="AR343" s="1">
        <f t="shared" si="447"/>
        <v>274904.08028248802</v>
      </c>
      <c r="AS343" s="1">
        <f t="shared" si="442"/>
        <v>151306.42034809571</v>
      </c>
      <c r="AT343" s="1">
        <f t="shared" si="443"/>
        <v>53524.567244511833</v>
      </c>
      <c r="AU343" s="1">
        <f t="shared" si="402"/>
        <v>54980.816056497606</v>
      </c>
      <c r="AV343" s="1">
        <f t="shared" si="403"/>
        <v>30261.284069619142</v>
      </c>
      <c r="AW343" s="1">
        <f t="shared" si="404"/>
        <v>10704.913448902367</v>
      </c>
      <c r="AX343" s="1">
        <f t="shared" si="463"/>
        <v>188709.60752705505</v>
      </c>
      <c r="AY343" s="1">
        <f t="shared" si="450"/>
        <v>40836.093050913398</v>
      </c>
      <c r="AZ343" s="1">
        <f t="shared" si="451"/>
        <v>9798.6426755797438</v>
      </c>
      <c r="BA343" s="1">
        <f t="shared" si="464"/>
        <v>14157.308010431265</v>
      </c>
      <c r="BB343" s="1">
        <f t="shared" si="465"/>
        <v>31471.54990408614</v>
      </c>
      <c r="BC343" s="1">
        <f t="shared" si="466"/>
        <v>40159.907358995479</v>
      </c>
      <c r="BD343" s="1">
        <f t="shared" si="467"/>
        <v>7.5478066184387043</v>
      </c>
      <c r="BE343" s="2">
        <f t="shared" si="473"/>
        <v>0.05</v>
      </c>
      <c r="BF343" s="2">
        <f t="shared" si="474"/>
        <v>3.8949976355871406E-2</v>
      </c>
      <c r="BG343" s="2">
        <f t="shared" si="475"/>
        <v>0.05</v>
      </c>
      <c r="BH343" s="2">
        <f t="shared" si="452"/>
        <v>4.8965918944187149E-2</v>
      </c>
      <c r="BI343" s="2">
        <f t="shared" si="468"/>
        <v>2.5000000000000006E-4</v>
      </c>
      <c r="BJ343" s="2">
        <f t="shared" si="453"/>
        <v>1.5171006581229417E-4</v>
      </c>
      <c r="BK343" s="2">
        <f t="shared" si="454"/>
        <v>2.5000000000000006E-4</v>
      </c>
      <c r="BL343" s="2">
        <f t="shared" si="455"/>
        <v>68.726020070622027</v>
      </c>
      <c r="BM343" s="2">
        <f t="shared" si="456"/>
        <v>22.954706988832246</v>
      </c>
      <c r="BN343" s="2">
        <f t="shared" si="457"/>
        <v>13.381141811127961</v>
      </c>
      <c r="BO343" s="2">
        <f t="shared" si="469"/>
        <v>2266.26881952656</v>
      </c>
      <c r="BP343" s="2">
        <f t="shared" si="470"/>
        <v>143.79937429332091</v>
      </c>
      <c r="BQ343" s="2">
        <f t="shared" si="471"/>
        <v>6.8464456754542606</v>
      </c>
      <c r="BR343" s="11">
        <f t="shared" si="472"/>
        <v>2.9314577719009888E-2</v>
      </c>
      <c r="BS343" s="17">
        <f t="shared" si="448"/>
        <v>3.3986473036080727E-5</v>
      </c>
      <c r="BT343" s="17">
        <f t="shared" si="449"/>
        <v>2.3982951718112643E-4</v>
      </c>
      <c r="BU343" s="12">
        <f>(BU$3*temperature!$I453+BU$4*temperature!$I453^2+BU$5*temperature!$I453^6)*(K343/K$56)^$BW$1</f>
        <v>-33.952483243206331</v>
      </c>
      <c r="BV343" s="12">
        <f>(BV$3*temperature!$I453+BV$4*temperature!$I453^2+BV$5*temperature!$I453^6)*(L343/L$56)^$BW$1</f>
        <v>-22.823424736848519</v>
      </c>
      <c r="BW343" s="12">
        <f>(BW$3*temperature!$I453+BW$4*temperature!$I453^2+BW$5*temperature!$I453^6)*(M343/M$56)^$BW$1</f>
        <v>-20.155876636367431</v>
      </c>
      <c r="BX343" s="12">
        <f>(BX$3*temperature!$M453+BX$4*temperature!$M453^2+BX$5*temperature!$M453^6)*(K343/K$56)^$BW$1</f>
        <v>-33.952488957648193</v>
      </c>
      <c r="BY343" s="12">
        <f>(BY$3*temperature!$M453+BY$4*temperature!$M453^2+BY$5*temperature!$M453^6)*(L343/L$56)^$BW$1</f>
        <v>-22.823428322560272</v>
      </c>
      <c r="BZ343" s="12">
        <f>(BZ$3*temperature!$M453+BZ$4*temperature!$M453^2+BZ$5*temperature!$M453^6)*(M343/M$56)^$BW$1</f>
        <v>-20.155879587874221</v>
      </c>
      <c r="CA343" s="19">
        <f t="shared" si="458"/>
        <v>-5.7144418619259341E-6</v>
      </c>
      <c r="CB343" s="19">
        <f t="shared" si="459"/>
        <v>-3.5857117524074056E-6</v>
      </c>
      <c r="CC343" s="19">
        <f t="shared" si="460"/>
        <v>-2.9515067900831582E-6</v>
      </c>
      <c r="CD343" s="19">
        <f t="shared" si="461"/>
        <v>-2.2714427176957989E-2</v>
      </c>
      <c r="CE343" s="19">
        <f t="shared" si="462"/>
        <v>-7.7198326677970192E-7</v>
      </c>
      <c r="CF343" s="19"/>
      <c r="CG343" s="19"/>
      <c r="CH343" s="19"/>
    </row>
    <row r="344" spans="1:86" x14ac:dyDescent="0.3">
      <c r="A344" s="2">
        <f t="shared" si="405"/>
        <v>2298</v>
      </c>
      <c r="B344" s="5">
        <f t="shared" si="406"/>
        <v>1165.4057652652091</v>
      </c>
      <c r="C344" s="5">
        <f t="shared" si="407"/>
        <v>2964.1703603670321</v>
      </c>
      <c r="D344" s="5">
        <f t="shared" si="408"/>
        <v>4369.9577058796731</v>
      </c>
      <c r="E344" s="15">
        <f t="shared" si="409"/>
        <v>1.5777067923522753E-9</v>
      </c>
      <c r="F344" s="15">
        <f t="shared" si="410"/>
        <v>3.1081881748212786E-9</v>
      </c>
      <c r="G344" s="15">
        <f t="shared" si="411"/>
        <v>6.3452555939979637E-9</v>
      </c>
      <c r="H344" s="5">
        <f t="shared" si="412"/>
        <v>274479.76256395294</v>
      </c>
      <c r="I344" s="5">
        <f t="shared" si="413"/>
        <v>151364.99162527901</v>
      </c>
      <c r="J344" s="5">
        <f t="shared" si="414"/>
        <v>53552.672787244905</v>
      </c>
      <c r="K344" s="5">
        <f t="shared" si="415"/>
        <v>235522.91463178932</v>
      </c>
      <c r="L344" s="5">
        <f t="shared" si="416"/>
        <v>51064.875909000235</v>
      </c>
      <c r="M344" s="5">
        <f t="shared" si="417"/>
        <v>12254.734803311956</v>
      </c>
      <c r="N344" s="15">
        <f t="shared" si="418"/>
        <v>-1.5435134725816368E-3</v>
      </c>
      <c r="O344" s="15">
        <f t="shared" si="419"/>
        <v>3.8710060404345548E-4</v>
      </c>
      <c r="P344" s="15">
        <f t="shared" si="420"/>
        <v>5.2508977418308511E-4</v>
      </c>
      <c r="Q344" s="5">
        <f t="shared" si="421"/>
        <v>1725.0178968947923</v>
      </c>
      <c r="R344" s="5">
        <f t="shared" si="422"/>
        <v>2660.1485924046383</v>
      </c>
      <c r="S344" s="5">
        <f t="shared" si="423"/>
        <v>2098.5759203725097</v>
      </c>
      <c r="T344" s="5">
        <f t="shared" si="424"/>
        <v>6.2846815400201628</v>
      </c>
      <c r="U344" s="5">
        <f t="shared" si="425"/>
        <v>17.5743979095915</v>
      </c>
      <c r="V344" s="5">
        <f t="shared" si="426"/>
        <v>39.187136909296257</v>
      </c>
      <c r="W344" s="15">
        <f t="shared" si="427"/>
        <v>-1.0734613539272964E-2</v>
      </c>
      <c r="X344" s="15">
        <f t="shared" si="428"/>
        <v>-1.217998157191269E-2</v>
      </c>
      <c r="Y344" s="15">
        <f t="shared" si="429"/>
        <v>-9.7425357312937999E-3</v>
      </c>
      <c r="Z344" s="5">
        <f t="shared" si="444"/>
        <v>1193.3232966202988</v>
      </c>
      <c r="AA344" s="5">
        <f t="shared" si="445"/>
        <v>8102.5199312451359</v>
      </c>
      <c r="AB344" s="5">
        <f t="shared" si="446"/>
        <v>78217.446069959071</v>
      </c>
      <c r="AC344" s="16">
        <f t="shared" si="430"/>
        <v>0.71925496071230244</v>
      </c>
      <c r="AD344" s="16">
        <f t="shared" si="431"/>
        <v>3.1319449893262692</v>
      </c>
      <c r="AE344" s="16">
        <f t="shared" si="432"/>
        <v>38.871513617187702</v>
      </c>
      <c r="AF344" s="15">
        <f t="shared" si="433"/>
        <v>-4.0504037456468023E-3</v>
      </c>
      <c r="AG344" s="15">
        <f t="shared" si="434"/>
        <v>2.9673830763510267E-4</v>
      </c>
      <c r="AH344" s="15">
        <f t="shared" si="435"/>
        <v>9.7937136394747881E-3</v>
      </c>
      <c r="AI344" s="1">
        <f t="shared" si="399"/>
        <v>556449.37348822574</v>
      </c>
      <c r="AJ344" s="1">
        <f t="shared" si="400"/>
        <v>301035.40146169416</v>
      </c>
      <c r="AK344" s="1">
        <f t="shared" si="401"/>
        <v>106381.67319695125</v>
      </c>
      <c r="AL344" s="14">
        <f t="shared" si="436"/>
        <v>103.88465278377582</v>
      </c>
      <c r="AM344" s="14">
        <f t="shared" si="437"/>
        <v>26.265113142544472</v>
      </c>
      <c r="AN344" s="14">
        <f t="shared" si="438"/>
        <v>8.1080990802921065</v>
      </c>
      <c r="AO344" s="11">
        <f t="shared" si="439"/>
        <v>1.1409019271640855E-3</v>
      </c>
      <c r="AP344" s="11">
        <f t="shared" si="440"/>
        <v>1.4372355192987627E-3</v>
      </c>
      <c r="AQ344" s="11">
        <f t="shared" si="441"/>
        <v>1.303753958169386E-3</v>
      </c>
      <c r="AR344" s="1">
        <f t="shared" si="447"/>
        <v>274479.76256395294</v>
      </c>
      <c r="AS344" s="1">
        <f t="shared" si="442"/>
        <v>151364.99162527901</v>
      </c>
      <c r="AT344" s="1">
        <f t="shared" si="443"/>
        <v>53552.672787244905</v>
      </c>
      <c r="AU344" s="1">
        <f t="shared" si="402"/>
        <v>54895.952512790594</v>
      </c>
      <c r="AV344" s="1">
        <f t="shared" si="403"/>
        <v>30272.998325055803</v>
      </c>
      <c r="AW344" s="1">
        <f t="shared" si="404"/>
        <v>10710.534557448982</v>
      </c>
      <c r="AX344" s="1">
        <f t="shared" si="463"/>
        <v>188418.33170543145</v>
      </c>
      <c r="AY344" s="1">
        <f t="shared" si="450"/>
        <v>40851.900727200191</v>
      </c>
      <c r="AZ344" s="1">
        <f t="shared" si="451"/>
        <v>9803.7878426495645</v>
      </c>
      <c r="BA344" s="1">
        <f t="shared" si="464"/>
        <v>14155.507823586389</v>
      </c>
      <c r="BB344" s="1">
        <f t="shared" si="465"/>
        <v>31472.697212014082</v>
      </c>
      <c r="BC344" s="1">
        <f t="shared" si="466"/>
        <v>40162.20163169536</v>
      </c>
      <c r="BD344" s="1">
        <f t="shared" si="467"/>
        <v>7.3282347347040009</v>
      </c>
      <c r="BE344" s="2">
        <f t="shared" si="473"/>
        <v>0.05</v>
      </c>
      <c r="BF344" s="2">
        <f t="shared" si="474"/>
        <v>3.8949976355871406E-2</v>
      </c>
      <c r="BG344" s="2">
        <f t="shared" si="475"/>
        <v>0.05</v>
      </c>
      <c r="BH344" s="2">
        <f t="shared" si="452"/>
        <v>4.8976920676440536E-2</v>
      </c>
      <c r="BI344" s="2">
        <f t="shared" si="468"/>
        <v>2.5000000000000006E-4</v>
      </c>
      <c r="BJ344" s="2">
        <f t="shared" si="453"/>
        <v>1.5171006581229417E-4</v>
      </c>
      <c r="BK344" s="2">
        <f t="shared" si="454"/>
        <v>2.5000000000000006E-4</v>
      </c>
      <c r="BL344" s="2">
        <f t="shared" si="455"/>
        <v>68.619940640988247</v>
      </c>
      <c r="BM344" s="2">
        <f t="shared" si="456"/>
        <v>22.963592841148436</v>
      </c>
      <c r="BN344" s="2">
        <f t="shared" si="457"/>
        <v>13.388168196811229</v>
      </c>
      <c r="BO344" s="2">
        <f t="shared" si="469"/>
        <v>2300.129087744519</v>
      </c>
      <c r="BP344" s="2">
        <f t="shared" si="470"/>
        <v>145.5266483745703</v>
      </c>
      <c r="BQ344" s="2">
        <f t="shared" si="471"/>
        <v>6.846640420776005</v>
      </c>
      <c r="BR344" s="11">
        <f t="shared" si="472"/>
        <v>2.9296188441184506E-2</v>
      </c>
      <c r="BS344" s="17">
        <f t="shared" si="448"/>
        <v>3.3018548237600704E-5</v>
      </c>
      <c r="BT344" s="17">
        <f t="shared" si="449"/>
        <v>2.3284419143798681E-4</v>
      </c>
      <c r="BU344" s="12">
        <f>(BU$3*temperature!$I454+BU$4*temperature!$I454^2+BU$5*temperature!$I454^6)*(K344/K$56)^$BW$1</f>
        <v>-34.112388352727073</v>
      </c>
      <c r="BV344" s="12">
        <f>(BV$3*temperature!$I454+BV$4*temperature!$I454^2+BV$5*temperature!$I454^6)*(L344/L$56)^$BW$1</f>
        <v>-22.913276822086626</v>
      </c>
      <c r="BW344" s="12">
        <f>(BW$3*temperature!$I454+BW$4*temperature!$I454^2+BW$5*temperature!$I454^6)*(M344/M$56)^$BW$1</f>
        <v>-20.22900299329633</v>
      </c>
      <c r="BX344" s="12">
        <f>(BX$3*temperature!$M454+BX$4*temperature!$M454^2+BX$5*temperature!$M454^6)*(K344/K$56)^$BW$1</f>
        <v>-34.112394063217437</v>
      </c>
      <c r="BY344" s="12">
        <f>(BY$3*temperature!$M454+BY$4*temperature!$M454^2+BY$5*temperature!$M454^6)*(L344/L$56)^$BW$1</f>
        <v>-22.913280403280901</v>
      </c>
      <c r="BZ344" s="12">
        <f>(BZ$3*temperature!$M454+BZ$4*temperature!$M454^2+BZ$5*temperature!$M454^6)*(M344/M$56)^$BW$1</f>
        <v>-20.229005940705406</v>
      </c>
      <c r="CA344" s="19">
        <f t="shared" si="458"/>
        <v>-5.7104903632421156E-6</v>
      </c>
      <c r="CB344" s="19">
        <f t="shared" si="459"/>
        <v>-3.5811942744601311E-6</v>
      </c>
      <c r="CC344" s="19">
        <f t="shared" si="460"/>
        <v>-2.947409075915175E-6</v>
      </c>
      <c r="CD344" s="19">
        <f t="shared" si="461"/>
        <v>-2.2673231142012334E-2</v>
      </c>
      <c r="CE344" s="19">
        <f t="shared" si="462"/>
        <v>-7.4863717616480475E-7</v>
      </c>
      <c r="CF344" s="19"/>
      <c r="CG344" s="19"/>
      <c r="CH344" s="19"/>
    </row>
    <row r="345" spans="1:86" x14ac:dyDescent="0.3">
      <c r="A345" s="2">
        <f t="shared" si="405"/>
        <v>2299</v>
      </c>
      <c r="B345" s="5">
        <f t="shared" si="406"/>
        <v>1165.4057670119444</v>
      </c>
      <c r="C345" s="5">
        <f t="shared" si="407"/>
        <v>2964.1703691195712</v>
      </c>
      <c r="D345" s="5">
        <f t="shared" si="408"/>
        <v>4369.9577322217465</v>
      </c>
      <c r="E345" s="15">
        <f t="shared" si="409"/>
        <v>1.4988214527346614E-9</v>
      </c>
      <c r="F345" s="15">
        <f t="shared" si="410"/>
        <v>2.9527787660802143E-9</v>
      </c>
      <c r="G345" s="15">
        <f t="shared" si="411"/>
        <v>6.0279928142980655E-9</v>
      </c>
      <c r="H345" s="5">
        <f t="shared" si="412"/>
        <v>274050.41650890803</v>
      </c>
      <c r="I345" s="5">
        <f t="shared" si="413"/>
        <v>151420.89472384175</v>
      </c>
      <c r="J345" s="5">
        <f t="shared" si="414"/>
        <v>53579.955398261212</v>
      </c>
      <c r="K345" s="5">
        <f t="shared" si="415"/>
        <v>235154.50520857022</v>
      </c>
      <c r="L345" s="5">
        <f t="shared" si="416"/>
        <v>51083.735368698573</v>
      </c>
      <c r="M345" s="5">
        <f t="shared" si="417"/>
        <v>12260.977950242193</v>
      </c>
      <c r="N345" s="15">
        <f t="shared" si="418"/>
        <v>-1.5642190221493157E-3</v>
      </c>
      <c r="O345" s="15">
        <f t="shared" si="419"/>
        <v>3.6932351959384491E-4</v>
      </c>
      <c r="P345" s="15">
        <f t="shared" si="420"/>
        <v>5.0944773839978197E-4</v>
      </c>
      <c r="Q345" s="5">
        <f t="shared" si="421"/>
        <v>1703.8311584392236</v>
      </c>
      <c r="R345" s="5">
        <f t="shared" si="422"/>
        <v>2628.7185284842499</v>
      </c>
      <c r="S345" s="5">
        <f t="shared" si="423"/>
        <v>2079.1891808845635</v>
      </c>
      <c r="T345" s="5">
        <f t="shared" si="424"/>
        <v>6.2172179124706437</v>
      </c>
      <c r="U345" s="5">
        <f t="shared" si="425"/>
        <v>17.360342066915216</v>
      </c>
      <c r="V345" s="5">
        <f t="shared" si="426"/>
        <v>38.805354827750335</v>
      </c>
      <c r="W345" s="15">
        <f t="shared" si="427"/>
        <v>-1.0734613539272964E-2</v>
      </c>
      <c r="X345" s="15">
        <f t="shared" si="428"/>
        <v>-1.217998157191269E-2</v>
      </c>
      <c r="Y345" s="15">
        <f t="shared" si="429"/>
        <v>-9.7425357312937999E-3</v>
      </c>
      <c r="Z345" s="5">
        <f t="shared" si="444"/>
        <v>1173.9171200371604</v>
      </c>
      <c r="AA345" s="5">
        <f t="shared" si="445"/>
        <v>8009.3056634171608</v>
      </c>
      <c r="AB345" s="5">
        <f t="shared" si="446"/>
        <v>78255.055771035957</v>
      </c>
      <c r="AC345" s="16">
        <f t="shared" si="430"/>
        <v>0.71634168772535833</v>
      </c>
      <c r="AD345" s="16">
        <f t="shared" si="431"/>
        <v>3.1328743573820081</v>
      </c>
      <c r="AE345" s="16">
        <f t="shared" si="432"/>
        <v>39.252210090287385</v>
      </c>
      <c r="AF345" s="15">
        <f t="shared" si="433"/>
        <v>-4.0504037456468023E-3</v>
      </c>
      <c r="AG345" s="15">
        <f t="shared" si="434"/>
        <v>2.9673830763510267E-4</v>
      </c>
      <c r="AH345" s="15">
        <f t="shared" si="435"/>
        <v>9.7937136394747881E-3</v>
      </c>
      <c r="AI345" s="1">
        <f t="shared" si="399"/>
        <v>555700.38865219383</v>
      </c>
      <c r="AJ345" s="1">
        <f t="shared" si="400"/>
        <v>301204.85964058054</v>
      </c>
      <c r="AK345" s="1">
        <f t="shared" si="401"/>
        <v>106454.04043470511</v>
      </c>
      <c r="AL345" s="14">
        <f t="shared" si="436"/>
        <v>104.00198976233396</v>
      </c>
      <c r="AM345" s="14">
        <f t="shared" si="437"/>
        <v>26.302484804536068</v>
      </c>
      <c r="AN345" s="14">
        <f t="shared" si="438"/>
        <v>8.1185643368985758</v>
      </c>
      <c r="AO345" s="11">
        <f t="shared" si="439"/>
        <v>1.1294929078924446E-3</v>
      </c>
      <c r="AP345" s="11">
        <f t="shared" si="440"/>
        <v>1.4228631641057751E-3</v>
      </c>
      <c r="AQ345" s="11">
        <f t="shared" si="441"/>
        <v>1.2907164185876922E-3</v>
      </c>
      <c r="AR345" s="1">
        <f t="shared" si="447"/>
        <v>274050.41650890803</v>
      </c>
      <c r="AS345" s="1">
        <f t="shared" si="442"/>
        <v>151420.89472384175</v>
      </c>
      <c r="AT345" s="1">
        <f t="shared" si="443"/>
        <v>53579.955398261212</v>
      </c>
      <c r="AU345" s="1">
        <f t="shared" si="402"/>
        <v>54810.083301781611</v>
      </c>
      <c r="AV345" s="1">
        <f t="shared" si="403"/>
        <v>30284.178944768351</v>
      </c>
      <c r="AW345" s="1">
        <f t="shared" si="404"/>
        <v>10715.991079652244</v>
      </c>
      <c r="AX345" s="1">
        <f t="shared" si="463"/>
        <v>188123.60416685615</v>
      </c>
      <c r="AY345" s="1">
        <f t="shared" si="450"/>
        <v>40866.988294958857</v>
      </c>
      <c r="AZ345" s="1">
        <f t="shared" si="451"/>
        <v>9808.7823601937544</v>
      </c>
      <c r="BA345" s="1">
        <f t="shared" si="464"/>
        <v>14153.683467698722</v>
      </c>
      <c r="BB345" s="1">
        <f t="shared" si="465"/>
        <v>31473.79184067294</v>
      </c>
      <c r="BC345" s="1">
        <f t="shared" si="466"/>
        <v>40164.427571986074</v>
      </c>
      <c r="BD345" s="1">
        <f t="shared" si="467"/>
        <v>7.1150384588631042</v>
      </c>
      <c r="BE345" s="2">
        <f t="shared" si="473"/>
        <v>0.05</v>
      </c>
      <c r="BF345" s="2">
        <f t="shared" si="474"/>
        <v>3.8949976355871406E-2</v>
      </c>
      <c r="BG345" s="2">
        <f t="shared" si="475"/>
        <v>0.05</v>
      </c>
      <c r="BH345" s="2">
        <f t="shared" si="452"/>
        <v>4.8987822971621534E-2</v>
      </c>
      <c r="BI345" s="2">
        <f t="shared" si="468"/>
        <v>2.5000000000000006E-4</v>
      </c>
      <c r="BJ345" s="2">
        <f t="shared" si="453"/>
        <v>1.5171006581229417E-4</v>
      </c>
      <c r="BK345" s="2">
        <f t="shared" si="454"/>
        <v>2.5000000000000006E-4</v>
      </c>
      <c r="BL345" s="2">
        <f t="shared" si="455"/>
        <v>68.512604127227021</v>
      </c>
      <c r="BM345" s="2">
        <f t="shared" si="456"/>
        <v>22.972073903910498</v>
      </c>
      <c r="BN345" s="2">
        <f t="shared" si="457"/>
        <v>13.394988849565307</v>
      </c>
      <c r="BO345" s="2">
        <f t="shared" si="469"/>
        <v>2334.4954412133711</v>
      </c>
      <c r="BP345" s="2">
        <f t="shared" si="470"/>
        <v>147.27469563852864</v>
      </c>
      <c r="BQ345" s="2">
        <f t="shared" si="471"/>
        <v>6.8468362676820718</v>
      </c>
      <c r="BR345" s="11">
        <f t="shared" si="472"/>
        <v>2.9277921819265224E-2</v>
      </c>
      <c r="BS345" s="17">
        <f t="shared" si="448"/>
        <v>3.2078762758857175E-5</v>
      </c>
      <c r="BT345" s="17">
        <f t="shared" si="449"/>
        <v>2.2606232178445321E-4</v>
      </c>
      <c r="BU345" s="12">
        <f>(BU$3*temperature!$I455+BU$4*temperature!$I455^2+BU$5*temperature!$I455^6)*(K345/K$56)^$BW$1</f>
        <v>-34.272238869981791</v>
      </c>
      <c r="BV345" s="12">
        <f>(BV$3*temperature!$I455+BV$4*temperature!$I455^2+BV$5*temperature!$I455^6)*(L345/L$56)^$BW$1</f>
        <v>-23.002985777839886</v>
      </c>
      <c r="BW345" s="12">
        <f>(BW$3*temperature!$I455+BW$4*temperature!$I455^2+BW$5*temperature!$I455^6)*(M345/M$56)^$BW$1</f>
        <v>-20.301994649184731</v>
      </c>
      <c r="BX345" s="12">
        <f>(BX$3*temperature!$M455+BX$4*temperature!$M455^2+BX$5*temperature!$M455^6)*(K345/K$56)^$BW$1</f>
        <v>-34.272244576553739</v>
      </c>
      <c r="BY345" s="12">
        <f>(BY$3*temperature!$M455+BY$4*temperature!$M455^2+BY$5*temperature!$M455^6)*(L345/L$56)^$BW$1</f>
        <v>-23.002989354541288</v>
      </c>
      <c r="BZ345" s="12">
        <f>(BZ$3*temperature!$M455+BZ$4*temperature!$M455^2+BZ$5*temperature!$M455^6)*(M345/M$56)^$BW$1</f>
        <v>-20.301997592518024</v>
      </c>
      <c r="CA345" s="19">
        <f t="shared" si="458"/>
        <v>-5.7065719474280741E-6</v>
      </c>
      <c r="CB345" s="19">
        <f t="shared" si="459"/>
        <v>-3.5767014026077959E-6</v>
      </c>
      <c r="CC345" s="19">
        <f t="shared" si="460"/>
        <v>-2.943333292648731E-6</v>
      </c>
      <c r="CD345" s="19">
        <f t="shared" si="461"/>
        <v>-2.2631794121159423E-2</v>
      </c>
      <c r="CE345" s="19">
        <f t="shared" si="462"/>
        <v>-7.259999544199716E-7</v>
      </c>
      <c r="CF345" s="19"/>
      <c r="CG345" s="19"/>
      <c r="CH345" s="19"/>
    </row>
    <row r="346" spans="1:86" x14ac:dyDescent="0.3">
      <c r="A346" s="2">
        <f t="shared" si="405"/>
        <v>2300</v>
      </c>
      <c r="B346" s="5">
        <f t="shared" si="406"/>
        <v>1165.4057686713427</v>
      </c>
      <c r="C346" s="5">
        <f t="shared" si="407"/>
        <v>2964.1703774344837</v>
      </c>
      <c r="D346" s="5">
        <f t="shared" si="408"/>
        <v>4369.9577572467169</v>
      </c>
      <c r="E346" s="15">
        <f t="shared" si="409"/>
        <v>1.4238803800979283E-9</v>
      </c>
      <c r="F346" s="15">
        <f t="shared" si="410"/>
        <v>2.8051398277762035E-9</v>
      </c>
      <c r="G346" s="15">
        <f t="shared" si="411"/>
        <v>5.7265931735831616E-9</v>
      </c>
      <c r="H346" s="5">
        <f t="shared" si="412"/>
        <v>273616.08824266988</v>
      </c>
      <c r="I346" s="5">
        <f t="shared" si="413"/>
        <v>151474.15283332291</v>
      </c>
      <c r="J346" s="5">
        <f t="shared" si="414"/>
        <v>53606.42230121274</v>
      </c>
      <c r="K346" s="5">
        <f t="shared" si="415"/>
        <v>234781.82071692887</v>
      </c>
      <c r="L346" s="5">
        <f t="shared" si="416"/>
        <v>51101.702515637829</v>
      </c>
      <c r="M346" s="5">
        <f t="shared" si="417"/>
        <v>12267.034438105726</v>
      </c>
      <c r="N346" s="15">
        <f t="shared" si="418"/>
        <v>-1.584849464443816E-3</v>
      </c>
      <c r="O346" s="15">
        <f t="shared" si="419"/>
        <v>3.5171952108781213E-4</v>
      </c>
      <c r="P346" s="15">
        <f t="shared" si="420"/>
        <v>4.9396450169880701E-4</v>
      </c>
      <c r="Q346" s="5">
        <f t="shared" si="421"/>
        <v>1682.8698627620665</v>
      </c>
      <c r="R346" s="5">
        <f t="shared" si="422"/>
        <v>2597.6141028928337</v>
      </c>
      <c r="S346" s="5">
        <f t="shared" si="423"/>
        <v>2059.949657412923</v>
      </c>
      <c r="T346" s="5">
        <f t="shared" si="424"/>
        <v>6.1504784808908264</v>
      </c>
      <c r="U346" s="5">
        <f t="shared" si="425"/>
        <v>17.148893420458087</v>
      </c>
      <c r="V346" s="5">
        <f t="shared" si="426"/>
        <v>38.427292271775443</v>
      </c>
      <c r="W346" s="15">
        <f t="shared" si="427"/>
        <v>-1.0734613539272964E-2</v>
      </c>
      <c r="X346" s="15">
        <f t="shared" si="428"/>
        <v>-1.217998157191269E-2</v>
      </c>
      <c r="Y346" s="15">
        <f t="shared" si="429"/>
        <v>-9.7425357312937999E-3</v>
      </c>
      <c r="Z346" s="5">
        <f t="shared" si="444"/>
        <v>1154.8025840667751</v>
      </c>
      <c r="AA346" s="5">
        <f t="shared" si="445"/>
        <v>7917.0230747838095</v>
      </c>
      <c r="AB346" s="5">
        <f t="shared" si="446"/>
        <v>78291.45951710151</v>
      </c>
      <c r="AC346" s="16">
        <f t="shared" si="430"/>
        <v>0.71344021467023255</v>
      </c>
      <c r="AD346" s="16">
        <f t="shared" si="431"/>
        <v>3.1338040012168511</v>
      </c>
      <c r="AE346" s="16">
        <f t="shared" si="432"/>
        <v>39.636634995628164</v>
      </c>
      <c r="AF346" s="15">
        <f t="shared" si="433"/>
        <v>-4.0504037456468023E-3</v>
      </c>
      <c r="AG346" s="15">
        <f t="shared" si="434"/>
        <v>2.9673830763510267E-4</v>
      </c>
      <c r="AH346" s="15">
        <f t="shared" si="435"/>
        <v>9.7937136394747881E-3</v>
      </c>
      <c r="AI346" s="1">
        <f t="shared" si="399"/>
        <v>554940.43308875605</v>
      </c>
      <c r="AJ346" s="1">
        <f t="shared" si="400"/>
        <v>301368.55262129084</v>
      </c>
      <c r="AK346" s="1">
        <f t="shared" si="401"/>
        <v>106524.62747088684</v>
      </c>
      <c r="AL346" s="14">
        <f t="shared" si="436"/>
        <v>104.11828457707878</v>
      </c>
      <c r="AM346" s="14">
        <f t="shared" si="437"/>
        <v>26.339535392921363</v>
      </c>
      <c r="AN346" s="14">
        <f t="shared" si="438"/>
        <v>8.128938313540722</v>
      </c>
      <c r="AO346" s="11">
        <f t="shared" si="439"/>
        <v>1.1181979788135201E-3</v>
      </c>
      <c r="AP346" s="11">
        <f t="shared" si="440"/>
        <v>1.4086345324647173E-3</v>
      </c>
      <c r="AQ346" s="11">
        <f t="shared" si="441"/>
        <v>1.2778092544018153E-3</v>
      </c>
      <c r="AR346" s="1">
        <f t="shared" si="447"/>
        <v>273616.08824266988</v>
      </c>
      <c r="AS346" s="1">
        <f t="shared" si="442"/>
        <v>151474.15283332291</v>
      </c>
      <c r="AT346" s="1">
        <f t="shared" si="443"/>
        <v>53606.42230121274</v>
      </c>
      <c r="AU346" s="1">
        <f t="shared" si="402"/>
        <v>54723.217648533981</v>
      </c>
      <c r="AV346" s="1">
        <f t="shared" si="403"/>
        <v>30294.830566664583</v>
      </c>
      <c r="AW346" s="1">
        <f t="shared" si="404"/>
        <v>10721.284460242548</v>
      </c>
      <c r="AX346" s="1">
        <f t="shared" si="463"/>
        <v>187825.45657354311</v>
      </c>
      <c r="AY346" s="1">
        <f t="shared" si="450"/>
        <v>40881.362012510275</v>
      </c>
      <c r="AZ346" s="1">
        <f t="shared" si="451"/>
        <v>9813.6275504845817</v>
      </c>
      <c r="BA346" s="1">
        <f t="shared" si="464"/>
        <v>14151.835029992599</v>
      </c>
      <c r="BB346" s="1">
        <f t="shared" si="465"/>
        <v>31474.834302246134</v>
      </c>
      <c r="BC346" s="1">
        <f t="shared" si="466"/>
        <v>40166.585873036041</v>
      </c>
      <c r="BD346" s="1">
        <f t="shared" si="467"/>
        <v>6.9080331263560302</v>
      </c>
      <c r="BE346" s="2">
        <f t="shared" si="473"/>
        <v>0.05</v>
      </c>
      <c r="BF346" s="2">
        <f t="shared" si="474"/>
        <v>3.8949976355871406E-2</v>
      </c>
      <c r="BG346" s="2">
        <f t="shared" si="475"/>
        <v>0.05</v>
      </c>
      <c r="BH346" s="2">
        <f t="shared" si="452"/>
        <v>4.8998626345251567E-2</v>
      </c>
      <c r="BI346" s="2">
        <f t="shared" si="468"/>
        <v>2.5000000000000006E-4</v>
      </c>
      <c r="BJ346" s="2">
        <f t="shared" si="453"/>
        <v>1.5171006581229417E-4</v>
      </c>
      <c r="BK346" s="2">
        <f t="shared" si="454"/>
        <v>2.5000000000000006E-4</v>
      </c>
      <c r="BL346" s="2">
        <f t="shared" si="455"/>
        <v>68.404022060667486</v>
      </c>
      <c r="BM346" s="2">
        <f t="shared" si="456"/>
        <v>22.980153695204923</v>
      </c>
      <c r="BN346" s="2">
        <f t="shared" si="457"/>
        <v>13.401605575303188</v>
      </c>
      <c r="BO346" s="2">
        <f t="shared" si="469"/>
        <v>2369.3754414637538</v>
      </c>
      <c r="BP346" s="2">
        <f t="shared" si="470"/>
        <v>149.04376596236429</v>
      </c>
      <c r="BQ346" s="2">
        <f t="shared" si="471"/>
        <v>6.8470332053911056</v>
      </c>
      <c r="BR346" s="11">
        <f t="shared" si="472"/>
        <v>2.925977604136018E-2</v>
      </c>
      <c r="BS346" s="17">
        <f t="shared" si="448"/>
        <v>3.1166278882342539E-5</v>
      </c>
      <c r="BT346" s="17">
        <f t="shared" si="449"/>
        <v>2.1947798231500312E-4</v>
      </c>
      <c r="BU346" s="12">
        <f>(BU$3*temperature!$I456+BU$4*temperature!$I456^2+BU$5*temperature!$I456^6)*(K346/K$56)^$BW$1</f>
        <v>-34.432037189349337</v>
      </c>
      <c r="BV346" s="12">
        <f>(BV$3*temperature!$I456+BV$4*temperature!$I456^2+BV$5*temperature!$I456^6)*(L346/L$56)^$BW$1</f>
        <v>-23.092552531678841</v>
      </c>
      <c r="BW346" s="12">
        <f>(BW$3*temperature!$I456+BW$4*temperature!$I456^2+BW$5*temperature!$I456^6)*(M346/M$56)^$BW$1</f>
        <v>-20.374852369845843</v>
      </c>
      <c r="BX346" s="12">
        <f>(BX$3*temperature!$M456+BX$4*temperature!$M456^2+BX$5*temperature!$M456^6)*(K346/K$56)^$BW$1</f>
        <v>-34.432042892035703</v>
      </c>
      <c r="BY346" s="12">
        <f>(BY$3*temperature!$M456+BY$4*temperature!$M456^2+BY$5*temperature!$M456^6)*(L346/L$56)^$BW$1</f>
        <v>-23.092556103911683</v>
      </c>
      <c r="BZ346" s="12">
        <f>(BZ$3*temperature!$M456+BZ$4*temperature!$M456^2+BZ$5*temperature!$M456^6)*(M346/M$56)^$BW$1</f>
        <v>-20.374855309125017</v>
      </c>
      <c r="CA346" s="19">
        <f t="shared" si="458"/>
        <v>-5.702686365793852E-6</v>
      </c>
      <c r="CB346" s="19">
        <f t="shared" si="459"/>
        <v>-3.5722328419751648E-6</v>
      </c>
      <c r="CC346" s="19">
        <f t="shared" si="460"/>
        <v>-2.9392791738303004E-6</v>
      </c>
      <c r="CD346" s="19">
        <f t="shared" si="461"/>
        <v>-2.2590119199983893E-2</v>
      </c>
      <c r="CE346" s="19">
        <f t="shared" si="462"/>
        <v>-7.0404995497205872E-7</v>
      </c>
      <c r="CF346" s="19"/>
      <c r="CG346" s="19"/>
      <c r="CH346" s="19"/>
    </row>
    <row r="347" spans="1:86" x14ac:dyDescent="0.3">
      <c r="A347" s="2"/>
    </row>
    <row r="348" spans="1:86" x14ac:dyDescent="0.3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6" x14ac:dyDescent="0.3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6" x14ac:dyDescent="0.3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6" x14ac:dyDescent="0.3">
      <c r="A351" s="2"/>
    </row>
    <row r="352" spans="1:86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C308"/>
  <sheetViews>
    <sheetView workbookViewId="0">
      <selection sqref="A1:XFD1048576"/>
    </sheetView>
  </sheetViews>
  <sheetFormatPr defaultColWidth="9.109375" defaultRowHeight="14.4" x14ac:dyDescent="0.3"/>
  <cols>
    <col min="1" max="1" width="15.33203125" style="2" customWidth="1"/>
    <col min="2" max="2" width="9.109375" style="2"/>
    <col min="3" max="3" width="9.109375" style="2" customWidth="1"/>
    <col min="4" max="9" width="9.109375" style="2"/>
    <col min="10" max="10" width="10.109375" style="2" bestFit="1" customWidth="1"/>
    <col min="11" max="16384" width="9.109375" style="2"/>
  </cols>
  <sheetData>
    <row r="3" spans="1:55" x14ac:dyDescent="0.3">
      <c r="B3" s="21"/>
      <c r="C3" s="21"/>
      <c r="D3" s="21"/>
      <c r="AE3" s="1"/>
      <c r="AJ3" s="18"/>
      <c r="AN3" s="1"/>
      <c r="AO3" s="18"/>
      <c r="AS3" s="1"/>
      <c r="AT3" s="18"/>
      <c r="AX3" s="1"/>
      <c r="AY3" s="18"/>
      <c r="BC3" s="1"/>
    </row>
    <row r="4" spans="1:55" x14ac:dyDescent="0.3">
      <c r="B4" s="21"/>
      <c r="C4" s="21"/>
      <c r="D4" s="21"/>
      <c r="E4" s="20"/>
      <c r="F4" s="3"/>
      <c r="G4" s="3"/>
      <c r="H4" s="3"/>
      <c r="U4" s="3"/>
      <c r="V4" s="3"/>
    </row>
    <row r="5" spans="1:55" x14ac:dyDescent="0.3">
      <c r="E5" s="20"/>
      <c r="F5" s="3"/>
      <c r="G5" s="3"/>
      <c r="H5" s="3"/>
      <c r="I5" s="3"/>
      <c r="U5" s="3"/>
      <c r="V5" s="3"/>
    </row>
    <row r="6" spans="1:55" x14ac:dyDescent="0.3">
      <c r="E6" s="12"/>
      <c r="F6" s="3"/>
      <c r="G6" s="3"/>
      <c r="H6" s="3"/>
      <c r="I6" s="3"/>
      <c r="O6" s="3"/>
      <c r="P6" s="3"/>
      <c r="Q6" s="3"/>
      <c r="R6" s="12"/>
      <c r="S6" s="3"/>
      <c r="T6" s="3"/>
      <c r="U6" s="3"/>
      <c r="V6" s="3"/>
    </row>
    <row r="7" spans="1:55" x14ac:dyDescent="0.3">
      <c r="B7" s="21"/>
      <c r="C7" s="21"/>
      <c r="D7" s="21"/>
      <c r="E7" s="1"/>
      <c r="F7" s="1"/>
      <c r="G7" s="3"/>
      <c r="H7" s="3"/>
      <c r="I7" s="3"/>
      <c r="K7" s="1"/>
      <c r="L7" s="1"/>
      <c r="M7" s="1"/>
      <c r="N7" s="1"/>
      <c r="O7" s="12"/>
      <c r="P7" s="12"/>
      <c r="Q7" s="12"/>
      <c r="R7" s="12"/>
      <c r="S7" s="12"/>
      <c r="T7" s="12"/>
      <c r="U7" s="3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B8" s="21"/>
      <c r="C8" s="21"/>
      <c r="D8" s="2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B11" s="21"/>
      <c r="C11" s="21"/>
      <c r="D11" s="2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B12" s="21"/>
      <c r="C12" s="21"/>
      <c r="D12" s="2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1"/>
      <c r="B19" s="19"/>
      <c r="C19" s="19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1"/>
      <c r="B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3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3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3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3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3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3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3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3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3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3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3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3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3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3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3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3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3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3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3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3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3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3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3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3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3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3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3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3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3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3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3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3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3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3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3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3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3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3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3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3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3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3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3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3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3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3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3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3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3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3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3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3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3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3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3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3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3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3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3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3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3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3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3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3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3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3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3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3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3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3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3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3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3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3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3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3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3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3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3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3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3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3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3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3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3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3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3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3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3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3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3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3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3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3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3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3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3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3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3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3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3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3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3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3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3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3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3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3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3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3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3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3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3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3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3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3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3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3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3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3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3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3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3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3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3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3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3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3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3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3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3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3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3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3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3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3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3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3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3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3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3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3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3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3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3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3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3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3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3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3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3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3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3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3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3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3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3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3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3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3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3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3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3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3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3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3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3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3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3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3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3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3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3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3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3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3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3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3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3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3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3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3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3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3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3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3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3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3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3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3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3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3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3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3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3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3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3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3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3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3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3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3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3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3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3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3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3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3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3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3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3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3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3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3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3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3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3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3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3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3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3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3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3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3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3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3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3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3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3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3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3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3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3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3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3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3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3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3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3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3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3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3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3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3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3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3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3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3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3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3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3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3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3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3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3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3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3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3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3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3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3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3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3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2"/>
      <c r="P307" s="12"/>
      <c r="Q307" s="12"/>
      <c r="R307" s="12"/>
      <c r="S307" s="12"/>
      <c r="T307" s="12"/>
      <c r="U307" s="1"/>
      <c r="V307" s="17"/>
      <c r="W307" s="17"/>
      <c r="X307" s="17"/>
      <c r="Y307" s="17"/>
      <c r="Z307" s="17"/>
      <c r="AA307" s="17"/>
      <c r="AB307" s="1"/>
      <c r="AC307" s="17"/>
      <c r="AD307" s="17"/>
      <c r="AE307" s="17"/>
      <c r="AF307" s="17"/>
      <c r="AG307" s="17"/>
      <c r="AH307" s="17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3">
      <c r="A308" s="1"/>
      <c r="B308" s="1"/>
      <c r="C308" s="12"/>
      <c r="D308" s="1"/>
      <c r="E308" s="1"/>
      <c r="F3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2020-04-30T13:43:02Z</dcterms:modified>
</cp:coreProperties>
</file>